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Апрель\Капремонт водопровода в д.Агриколь_14319\Участникам\Обоснование НМЦК_прил.2\"/>
    </mc:Choice>
  </mc:AlternateContent>
  <xr:revisionPtr revIDLastSave="0" documentId="13_ncr:1_{71C10345-8F53-46D5-86E2-A8B693D7F1F3}" xr6:coauthVersionLast="47" xr6:coauthVersionMax="47" xr10:uidLastSave="{00000000-0000-0000-0000-000000000000}"/>
  <bookViews>
    <workbookView xWindow="744" yWindow="0" windowWidth="13908" windowHeight="15720" tabRatio="282" xr2:uid="{00000000-000D-0000-FFFF-FFFF00000000}"/>
  </bookViews>
  <sheets>
    <sheet name="Расчет НМЦК" sheetId="9" r:id="rId1"/>
  </sheets>
  <calcPr calcId="181029" fullPrecision="0"/>
</workbook>
</file>

<file path=xl/calcChain.xml><?xml version="1.0" encoding="utf-8"?>
<calcChain xmlns="http://schemas.openxmlformats.org/spreadsheetml/2006/main">
  <c r="F37" i="9" l="1"/>
  <c r="E18" i="9" l="1"/>
  <c r="E15" i="9"/>
  <c r="F18" i="9" l="1"/>
  <c r="F16" i="9"/>
  <c r="F15" i="9"/>
  <c r="D15" i="9"/>
  <c r="G15" i="9" s="1"/>
  <c r="G14" i="9"/>
  <c r="F17" i="9" l="1"/>
  <c r="F19" i="9" s="1"/>
  <c r="D18" i="9"/>
  <c r="D16" i="9"/>
  <c r="D17" i="9" s="1"/>
  <c r="E16" i="9"/>
  <c r="E17" i="9" s="1"/>
  <c r="E19" i="9" s="1"/>
  <c r="G17" i="9" l="1"/>
  <c r="D19" i="9"/>
  <c r="F20" i="9"/>
  <c r="F21" i="9" s="1"/>
  <c r="E20" i="9"/>
  <c r="E21" i="9" s="1"/>
  <c r="D20" i="9" l="1"/>
  <c r="D21" i="9" s="1"/>
  <c r="G19" i="9"/>
  <c r="G20" i="9" l="1"/>
  <c r="G21" i="9"/>
</calcChain>
</file>

<file path=xl/sharedStrings.xml><?xml version="1.0" encoding="utf-8"?>
<sst xmlns="http://schemas.openxmlformats.org/spreadsheetml/2006/main" count="37" uniqueCount="36">
  <si>
    <t>СМР</t>
  </si>
  <si>
    <t>Наименование работ и затрат</t>
  </si>
  <si>
    <t>Оборудование</t>
  </si>
  <si>
    <t>Прочие</t>
  </si>
  <si>
    <t>1. Расчет индекса фактической инфляции с использованием ИПЦ Росстата:</t>
  </si>
  <si>
    <t>2. Расчет индекса прогнозной инфляции:</t>
  </si>
  <si>
    <t>№ п.п.</t>
  </si>
  <si>
    <t>Всего</t>
  </si>
  <si>
    <t>НДС 20%</t>
  </si>
  <si>
    <t>Приложение № 1 к Обоснованию начальной (максимальной) цены контракта</t>
  </si>
  <si>
    <t xml:space="preserve">Основания для расчета: </t>
  </si>
  <si>
    <t>Номера сметных расчетов (смет) и позиций в сметных расчетах (сметах), относящиеся к соответствующим конструктивным решениям (элементам), комплексам (видам) работ</t>
  </si>
  <si>
    <t xml:space="preserve">Индекс фактической инфляции </t>
  </si>
  <si>
    <t xml:space="preserve">Стоимость работ в ценах на дату формирования начальной (максимальной) цены контракта без учета НДС  </t>
  </si>
  <si>
    <t xml:space="preserve">Индекс прогнозной инфляции </t>
  </si>
  <si>
    <t xml:space="preserve">Стоимость работ с учетом индекса прогнозной инфляции на период выполнения работ без учета НДС </t>
  </si>
  <si>
    <t>Начальная (максимальная) цена контракта с учетом индекса прогнозной инфляции на период выполнения работ с учетом НДС</t>
  </si>
  <si>
    <t>Годовой индекс прогнозной инфляции (размер индексов инфляции определен согласно письму Минэкономразвития России № 35312-ПК/Д03и от 28 сентября 2023 г. «О доведении показателей прогноза социально-экономического развития Российской Федерации, используемых в целях ценообразования на продукцию, поставляемую по государственному оборонному заказу» "Инвестиции в основной капитал"):</t>
  </si>
  <si>
    <t xml:space="preserve">на 2024 год </t>
  </si>
  <si>
    <t>Ежемесячный прогнозный индекс:</t>
  </si>
  <si>
    <t>на 2024 год</t>
  </si>
  <si>
    <t>Расчет начальной максимальной цены контракта при осуществлении закупок на выполнение подрядных работ по строительству, реконструкции, капитальному ремонту, сносу объектов капитального строительства, работам по сохранению объектов культурного наследия (памятников истории и культуры) народов Российской Федерации и выполнению строительных работ в отношении объектов, не являющихся объектами капитального строительства</t>
  </si>
  <si>
    <r>
      <rPr>
        <vertAlign val="superscript"/>
        <sz val="10"/>
        <rFont val="Times New Roman"/>
        <family val="1"/>
        <charset val="204"/>
      </rPr>
      <t>12</t>
    </r>
    <r>
      <rPr>
        <sz val="10"/>
        <rFont val="Times New Roman"/>
        <family val="1"/>
        <charset val="204"/>
      </rPr>
      <t>√1,053=   1,0043</t>
    </r>
  </si>
  <si>
    <t>Общая сметная стоимость, руб.</t>
  </si>
  <si>
    <t>1. Утвержденный локальный сметный расчет.</t>
  </si>
  <si>
    <t>Дата формирования расчета - апрель 2024г.</t>
  </si>
  <si>
    <t>Стоимость работ в ценах на дату утверждения сметной документации 1 квартал 2024г., без учета НДС</t>
  </si>
  <si>
    <t>Дата начала выполнения работ: с даты заключения контракта;</t>
  </si>
  <si>
    <t>Уровень цен утвержденной сметной документаци - 1 квартал 2024г.</t>
  </si>
  <si>
    <t xml:space="preserve">Индекс фактической инфляции: </t>
  </si>
  <si>
    <t>В связи с тем, что рассчитанная начальная (максимальная) цена контракта превышает лимиты бюджетных обязательств, Заказчиком принято решение об установлении начальной (максимальной) цены контракта в пределах выделенных лимитов бюджетных обязательств в размере 1 366 513,21 рубля(ей).</t>
  </si>
  <si>
    <t>Капитальный ремонт сетей водоснабжения по ул.Луговая д. Агриколь Красногорского района Удмуртской Республики</t>
  </si>
  <si>
    <t>ЛСР № ЛС-02-01-01</t>
  </si>
  <si>
    <t>2. Положительное заключение по результатам экспертизы сметной стоимости на соответствие нормативам в области сметного нормирования и ценообразования от 09.04.2024 г. № 01-11/493-2024.</t>
  </si>
  <si>
    <t>Дата окончания выполнения работ: 15.07.2024г.</t>
  </si>
  <si>
    <t>К на 2024 г. =  (1,0043^3-1)/2+1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</si>
</sst>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_р_._-;\-* #,##0.00_р_._-;_-* &quot;-&quot;??_р_._-;_-@_-"/>
    <numFmt numFmtId="165" formatCode="_-* #,##0.000_р_._-;\-* #,##0.000_р_._-;_-* &quot;-&quot;???_р_._-;_-@_-"/>
    <numFmt numFmtId="166" formatCode="_-* #,##0.000\ _₽_-;\-* #,##0.000\ _₽_-;_-* &quot;-&quot;???\ _₽_-;_-@_-"/>
    <numFmt numFmtId="167" formatCode="0.0000"/>
    <numFmt numFmtId="168" formatCode="#,##0.00_ ;\-#,##0.00\ "/>
    <numFmt numFmtId="169" formatCode="#,##0.0000_ ;\-#,##0.0000\ "/>
    <numFmt numFmtId="170" formatCode="0.0%"/>
    <numFmt numFmtId="171" formatCode="_-* #,##0.00\ _₽_-;\-* #,##0.00\ _₽_-;_-* &quot;-&quot;??\ _₽_-;_-@_-"/>
    <numFmt numFmtId="172" formatCode="#,##0.0000"/>
    <numFmt numFmtId="173" formatCode="#,##0.0000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indexed="16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vertAlign val="superscript"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165" fontId="6" fillId="0" borderId="0" xfId="0" applyNumberFormat="1" applyFont="1" applyAlignment="1">
      <alignment horizontal="right"/>
    </xf>
    <xf numFmtId="166" fontId="4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1" xfId="2" applyFont="1" applyBorder="1" applyAlignment="1">
      <alignment horizontal="center" vertical="center" wrapText="1" shrinkToFit="1"/>
    </xf>
    <xf numFmtId="0" fontId="9" fillId="0" borderId="2" xfId="2" applyFont="1" applyBorder="1" applyAlignment="1">
      <alignment horizontal="center" vertical="center" wrapText="1" shrinkToFit="1"/>
    </xf>
    <xf numFmtId="0" fontId="9" fillId="0" borderId="3" xfId="2" applyFont="1" applyBorder="1" applyAlignment="1">
      <alignment horizontal="center" vertical="center" wrapText="1" shrinkToFit="1"/>
    </xf>
    <xf numFmtId="0" fontId="9" fillId="0" borderId="4" xfId="2" applyFont="1" applyBorder="1" applyAlignment="1">
      <alignment horizontal="center" vertical="center" wrapText="1" shrinkToFit="1"/>
    </xf>
    <xf numFmtId="49" fontId="4" fillId="0" borderId="4" xfId="1" applyNumberFormat="1" applyFont="1" applyBorder="1" applyAlignment="1">
      <alignment horizontal="left" vertical="center" wrapText="1" shrinkToFit="1"/>
    </xf>
    <xf numFmtId="164" fontId="4" fillId="0" borderId="4" xfId="3" applyFont="1" applyBorder="1" applyAlignment="1">
      <alignment horizontal="center" vertical="center" wrapText="1" shrinkToFit="1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9" fillId="0" borderId="5" xfId="2" applyFont="1" applyBorder="1" applyAlignment="1">
      <alignment horizontal="center" vertical="center" wrapText="1" shrinkToFit="1"/>
    </xf>
    <xf numFmtId="0" fontId="4" fillId="0" borderId="1" xfId="2" applyFont="1" applyBorder="1" applyAlignment="1">
      <alignment horizontal="center" vertical="center" wrapText="1" shrinkToFit="1"/>
    </xf>
    <xf numFmtId="168" fontId="4" fillId="0" borderId="2" xfId="3" applyNumberFormat="1" applyFont="1" applyFill="1" applyBorder="1" applyAlignment="1">
      <alignment horizontal="center" vertical="center" wrapText="1" shrinkToFit="1"/>
    </xf>
    <xf numFmtId="168" fontId="7" fillId="0" borderId="0" xfId="3" applyNumberFormat="1" applyFont="1" applyFill="1" applyBorder="1" applyAlignment="1">
      <alignment horizontal="center" vertical="center" wrapText="1" shrinkToFit="1"/>
    </xf>
    <xf numFmtId="0" fontId="7" fillId="0" borderId="5" xfId="1" applyFont="1" applyBorder="1" applyAlignment="1">
      <alignment horizontal="left" vertical="center" wrapText="1" shrinkToFit="1"/>
    </xf>
    <xf numFmtId="0" fontId="7" fillId="0" borderId="0" xfId="0" applyFont="1" applyAlignment="1">
      <alignment horizontal="left"/>
    </xf>
    <xf numFmtId="49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164" fontId="9" fillId="0" borderId="2" xfId="2" applyNumberFormat="1" applyFont="1" applyBorder="1" applyAlignment="1">
      <alignment horizontal="center" vertical="center" wrapText="1" shrinkToFit="1"/>
    </xf>
    <xf numFmtId="167" fontId="9" fillId="0" borderId="2" xfId="2" applyNumberFormat="1" applyFont="1" applyBorder="1" applyAlignment="1">
      <alignment horizontal="center" vertical="center" wrapText="1" shrinkToFit="1"/>
    </xf>
    <xf numFmtId="164" fontId="4" fillId="0" borderId="2" xfId="3" applyFont="1" applyFill="1" applyBorder="1" applyAlignment="1">
      <alignment horizontal="center" vertical="center" wrapText="1" shrinkToFit="1"/>
    </xf>
    <xf numFmtId="169" fontId="4" fillId="0" borderId="2" xfId="3" applyNumberFormat="1" applyFont="1" applyFill="1" applyBorder="1" applyAlignment="1">
      <alignment horizontal="center" vertical="center" wrapText="1" shrinkToFit="1"/>
    </xf>
    <xf numFmtId="168" fontId="4" fillId="0" borderId="3" xfId="3" applyNumberFormat="1" applyFont="1" applyFill="1" applyBorder="1" applyAlignment="1">
      <alignment horizontal="center" vertical="center" wrapText="1" shrinkToFit="1"/>
    </xf>
    <xf numFmtId="170" fontId="4" fillId="0" borderId="0" xfId="0" applyNumberFormat="1" applyFont="1" applyAlignment="1">
      <alignment horizontal="left" vertical="top"/>
    </xf>
    <xf numFmtId="0" fontId="7" fillId="0" borderId="0" xfId="0" applyFont="1" applyAlignment="1">
      <alignment vertical="center" wrapText="1"/>
    </xf>
    <xf numFmtId="4" fontId="4" fillId="0" borderId="0" xfId="0" applyNumberFormat="1" applyFont="1"/>
    <xf numFmtId="171" fontId="4" fillId="0" borderId="0" xfId="0" applyNumberFormat="1" applyFont="1"/>
    <xf numFmtId="172" fontId="7" fillId="0" borderId="0" xfId="0" applyNumberFormat="1" applyFont="1" applyAlignment="1">
      <alignment horizontal="left"/>
    </xf>
    <xf numFmtId="173" fontId="4" fillId="0" borderId="0" xfId="0" applyNumberFormat="1" applyFont="1"/>
    <xf numFmtId="0" fontId="4" fillId="0" borderId="0" xfId="0" applyFont="1" applyAlignment="1">
      <alignment horizontal="left"/>
    </xf>
    <xf numFmtId="0" fontId="9" fillId="0" borderId="8" xfId="2" applyFont="1" applyBorder="1" applyAlignment="1">
      <alignment horizontal="center" vertical="center" wrapText="1" shrinkToFit="1"/>
    </xf>
    <xf numFmtId="0" fontId="9" fillId="0" borderId="5" xfId="2" applyFont="1" applyBorder="1" applyAlignment="1">
      <alignment horizontal="center" vertical="center" wrapText="1" shrinkToFit="1"/>
    </xf>
    <xf numFmtId="0" fontId="9" fillId="0" borderId="9" xfId="2" applyFont="1" applyBorder="1" applyAlignment="1">
      <alignment horizontal="center" vertical="center" wrapText="1" shrinkToFi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9" fillId="0" borderId="6" xfId="2" applyFont="1" applyBorder="1" applyAlignment="1">
      <alignment horizontal="center" vertical="center" wrapText="1" shrinkToFit="1"/>
    </xf>
    <xf numFmtId="0" fontId="9" fillId="0" borderId="7" xfId="2" applyFont="1" applyBorder="1" applyAlignment="1">
      <alignment horizontal="center" vertical="center" wrapText="1" shrinkToFit="1"/>
    </xf>
    <xf numFmtId="0" fontId="9" fillId="0" borderId="10" xfId="2" applyFont="1" applyBorder="1" applyAlignment="1">
      <alignment horizontal="left" vertical="center" wrapText="1" shrinkToFit="1"/>
    </xf>
    <xf numFmtId="0" fontId="9" fillId="0" borderId="11" xfId="2" applyFont="1" applyBorder="1" applyAlignment="1">
      <alignment horizontal="left" vertical="center" wrapText="1" shrinkToFit="1"/>
    </xf>
    <xf numFmtId="0" fontId="4" fillId="0" borderId="12" xfId="1" applyFont="1" applyBorder="1" applyAlignment="1">
      <alignment horizontal="left" vertical="center" wrapText="1" shrinkToFit="1"/>
    </xf>
    <xf numFmtId="0" fontId="4" fillId="0" borderId="13" xfId="1" applyFont="1" applyBorder="1" applyAlignment="1">
      <alignment horizontal="left" vertical="center" wrapText="1" shrinkToFit="1"/>
    </xf>
    <xf numFmtId="0" fontId="4" fillId="0" borderId="10" xfId="1" applyFont="1" applyBorder="1" applyAlignment="1">
      <alignment horizontal="left" vertical="center" wrapText="1" shrinkToFit="1"/>
    </xf>
    <xf numFmtId="0" fontId="4" fillId="0" borderId="11" xfId="1" applyFont="1" applyBorder="1" applyAlignment="1">
      <alignment horizontal="left" vertical="center" wrapText="1" shrinkToFi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left" vertical="top" wrapText="1"/>
    </xf>
    <xf numFmtId="49" fontId="4" fillId="0" borderId="0" xfId="0" applyNumberFormat="1" applyFont="1" applyAlignment="1">
      <alignment horizontal="left" vertical="top" wrapText="1"/>
    </xf>
  </cellXfs>
  <cellStyles count="4">
    <cellStyle name="Обычный" xfId="0" builtinId="0"/>
    <cellStyle name="Обычный_Лист5" xfId="1" xr:uid="{00000000-0005-0000-0000-000001000000}"/>
    <cellStyle name="Обычный_Лист6" xfId="2" xr:uid="{00000000-0005-0000-0000-000002000000}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3"/>
  </sheetPr>
  <dimension ref="A1:K61"/>
  <sheetViews>
    <sheetView tabSelected="1" zoomScaleNormal="100" zoomScaleSheetLayoutView="100" workbookViewId="0">
      <selection activeCell="D47" sqref="D47"/>
    </sheetView>
  </sheetViews>
  <sheetFormatPr defaultColWidth="9.109375" defaultRowHeight="13.2" x14ac:dyDescent="0.25"/>
  <cols>
    <col min="1" max="1" width="4.44140625" style="2" customWidth="1"/>
    <col min="2" max="2" width="18.5546875" style="2" customWidth="1"/>
    <col min="3" max="3" width="32.109375" style="1" customWidth="1"/>
    <col min="4" max="4" width="12.33203125" style="1" customWidth="1"/>
    <col min="5" max="5" width="12.6640625" style="1" customWidth="1"/>
    <col min="6" max="6" width="13.33203125" style="1" customWidth="1"/>
    <col min="7" max="7" width="11.88671875" style="1" customWidth="1"/>
    <col min="8" max="8" width="15.33203125" style="1" customWidth="1"/>
    <col min="9" max="9" width="14.88671875" style="1" customWidth="1"/>
    <col min="10" max="10" width="9.109375" style="1"/>
    <col min="11" max="11" width="18.6640625" style="1" bestFit="1" customWidth="1"/>
    <col min="12" max="16384" width="9.109375" style="1"/>
  </cols>
  <sheetData>
    <row r="1" spans="1:11" ht="28.95" customHeight="1" x14ac:dyDescent="0.25">
      <c r="E1" s="42" t="s">
        <v>9</v>
      </c>
      <c r="F1" s="42"/>
      <c r="G1" s="42"/>
    </row>
    <row r="3" spans="1:11" customFormat="1" ht="67.2" customHeight="1" x14ac:dyDescent="0.25">
      <c r="A3" s="51" t="s">
        <v>21</v>
      </c>
      <c r="B3" s="51"/>
      <c r="C3" s="51"/>
      <c r="D3" s="51"/>
      <c r="E3" s="51"/>
      <c r="F3" s="51"/>
      <c r="G3" s="51"/>
      <c r="H3" s="32"/>
      <c r="I3" s="32"/>
    </row>
    <row r="4" spans="1:11" customFormat="1" ht="17.100000000000001" customHeight="1" x14ac:dyDescent="0.25">
      <c r="A4" s="52"/>
      <c r="B4" s="52"/>
      <c r="C4" s="52"/>
      <c r="D4" s="52"/>
      <c r="E4" s="52"/>
      <c r="F4" s="52"/>
      <c r="G4" s="52"/>
      <c r="H4" s="52"/>
      <c r="I4" s="52"/>
    </row>
    <row r="5" spans="1:11" customFormat="1" ht="27.6" customHeight="1" x14ac:dyDescent="0.25">
      <c r="A5" s="53" t="s">
        <v>31</v>
      </c>
      <c r="B5" s="51"/>
      <c r="C5" s="51"/>
      <c r="D5" s="51"/>
      <c r="E5" s="51"/>
      <c r="F5" s="51"/>
      <c r="G5" s="51"/>
      <c r="H5" s="32"/>
      <c r="I5" s="32"/>
    </row>
    <row r="6" spans="1:11" customFormat="1" ht="12.75" customHeight="1" x14ac:dyDescent="0.25">
      <c r="A6" s="16"/>
      <c r="B6" s="16"/>
      <c r="C6" s="16"/>
      <c r="D6" s="16"/>
      <c r="E6" s="16"/>
      <c r="F6" s="16"/>
      <c r="G6" s="16"/>
      <c r="H6" s="16"/>
      <c r="I6" s="16"/>
    </row>
    <row r="7" spans="1:11" customFormat="1" ht="12.75" customHeight="1" x14ac:dyDescent="0.25">
      <c r="A7" s="41" t="s">
        <v>10</v>
      </c>
      <c r="B7" s="41"/>
      <c r="C7" s="41"/>
      <c r="D7" s="41"/>
      <c r="E7" s="41"/>
      <c r="F7" s="41"/>
      <c r="G7" s="41"/>
      <c r="H7" s="16"/>
      <c r="I7" s="16"/>
    </row>
    <row r="8" spans="1:11" customFormat="1" ht="15.6" customHeight="1" x14ac:dyDescent="0.25">
      <c r="A8" s="42" t="s">
        <v>24</v>
      </c>
      <c r="B8" s="42"/>
      <c r="C8" s="42"/>
      <c r="D8" s="42"/>
      <c r="E8" s="42"/>
      <c r="F8" s="42"/>
      <c r="G8" s="42"/>
      <c r="H8" s="17"/>
      <c r="I8" s="17"/>
    </row>
    <row r="9" spans="1:11" customFormat="1" ht="31.2" customHeight="1" x14ac:dyDescent="0.25">
      <c r="A9" s="42" t="s">
        <v>33</v>
      </c>
      <c r="B9" s="42"/>
      <c r="C9" s="42"/>
      <c r="D9" s="42"/>
      <c r="E9" s="42"/>
      <c r="F9" s="42"/>
      <c r="G9" s="42"/>
      <c r="H9" s="17"/>
      <c r="I9" s="17"/>
    </row>
    <row r="10" spans="1:11" customFormat="1" ht="15.75" customHeight="1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11" ht="18.600000000000001" customHeight="1" x14ac:dyDescent="0.25">
      <c r="A11" s="43" t="s">
        <v>6</v>
      </c>
      <c r="B11" s="43" t="s">
        <v>11</v>
      </c>
      <c r="C11" s="43" t="s">
        <v>1</v>
      </c>
      <c r="D11" s="38" t="s">
        <v>23</v>
      </c>
      <c r="E11" s="39"/>
      <c r="F11" s="39"/>
      <c r="G11" s="40"/>
    </row>
    <row r="12" spans="1:11" ht="126" customHeight="1" x14ac:dyDescent="0.25">
      <c r="A12" s="44"/>
      <c r="B12" s="44"/>
      <c r="C12" s="44"/>
      <c r="D12" s="9" t="s">
        <v>0</v>
      </c>
      <c r="E12" s="19" t="s">
        <v>2</v>
      </c>
      <c r="F12" s="9" t="s">
        <v>3</v>
      </c>
      <c r="G12" s="9" t="s">
        <v>7</v>
      </c>
    </row>
    <row r="13" spans="1:11" x14ac:dyDescent="0.25">
      <c r="A13" s="9">
        <v>1</v>
      </c>
      <c r="B13" s="9">
        <v>2</v>
      </c>
      <c r="C13" s="9">
        <v>3</v>
      </c>
      <c r="D13" s="9">
        <v>4</v>
      </c>
      <c r="E13" s="9">
        <v>5</v>
      </c>
      <c r="F13" s="9">
        <v>6</v>
      </c>
      <c r="G13" s="9">
        <v>7</v>
      </c>
    </row>
    <row r="14" spans="1:11" ht="56.4" customHeight="1" x14ac:dyDescent="0.25">
      <c r="A14" s="12">
        <v>1</v>
      </c>
      <c r="B14" s="13" t="s">
        <v>32</v>
      </c>
      <c r="C14" s="13" t="s">
        <v>31</v>
      </c>
      <c r="D14" s="14">
        <v>1138761.01</v>
      </c>
      <c r="E14" s="14">
        <v>0</v>
      </c>
      <c r="F14" s="14">
        <v>0</v>
      </c>
      <c r="G14" s="14">
        <f>SUM(D14:F14)</f>
        <v>1138761.01</v>
      </c>
      <c r="H14" s="33"/>
      <c r="I14" s="33"/>
      <c r="K14" s="34"/>
    </row>
    <row r="15" spans="1:11" ht="29.4" customHeight="1" x14ac:dyDescent="0.25">
      <c r="A15" s="10"/>
      <c r="B15" s="45" t="s">
        <v>26</v>
      </c>
      <c r="C15" s="46"/>
      <c r="D15" s="26">
        <f>D14</f>
        <v>1138761.01</v>
      </c>
      <c r="E15" s="26">
        <f>E14</f>
        <v>0</v>
      </c>
      <c r="F15" s="26">
        <f>F14</f>
        <v>0</v>
      </c>
      <c r="G15" s="26">
        <f>D15+E15+F15</f>
        <v>1138761.01</v>
      </c>
      <c r="H15" s="33"/>
      <c r="I15" s="33"/>
      <c r="K15" s="34"/>
    </row>
    <row r="16" spans="1:11" ht="16.2" customHeight="1" x14ac:dyDescent="0.25">
      <c r="A16" s="10"/>
      <c r="B16" s="45" t="s">
        <v>12</v>
      </c>
      <c r="C16" s="46"/>
      <c r="D16" s="27">
        <f>F30</f>
        <v>1</v>
      </c>
      <c r="E16" s="27">
        <f>F30</f>
        <v>1</v>
      </c>
      <c r="F16" s="27">
        <f>F30</f>
        <v>1</v>
      </c>
      <c r="G16" s="27"/>
      <c r="H16" s="33"/>
      <c r="I16" s="33"/>
    </row>
    <row r="17" spans="1:11" ht="26.4" customHeight="1" x14ac:dyDescent="0.25">
      <c r="A17" s="10"/>
      <c r="B17" s="49" t="s">
        <v>13</v>
      </c>
      <c r="C17" s="50"/>
      <c r="D17" s="20">
        <f>D15*D16</f>
        <v>1138761.01</v>
      </c>
      <c r="E17" s="20">
        <f>E15*E16</f>
        <v>0</v>
      </c>
      <c r="F17" s="20">
        <f>F15*F16</f>
        <v>0</v>
      </c>
      <c r="G17" s="28">
        <f>SUM(D17:F17)</f>
        <v>1138761.01</v>
      </c>
      <c r="H17" s="33"/>
      <c r="I17" s="33"/>
    </row>
    <row r="18" spans="1:11" ht="16.2" customHeight="1" x14ac:dyDescent="0.25">
      <c r="A18" s="10"/>
      <c r="B18" s="49" t="s">
        <v>14</v>
      </c>
      <c r="C18" s="50"/>
      <c r="D18" s="29">
        <f>F37</f>
        <v>1.0065</v>
      </c>
      <c r="E18" s="29">
        <f>F37</f>
        <v>1.0065</v>
      </c>
      <c r="F18" s="29">
        <f>F37</f>
        <v>1.0065</v>
      </c>
      <c r="G18" s="28"/>
      <c r="H18" s="33"/>
      <c r="I18" s="33"/>
    </row>
    <row r="19" spans="1:11" ht="30" customHeight="1" x14ac:dyDescent="0.25">
      <c r="A19" s="10"/>
      <c r="B19" s="49" t="s">
        <v>15</v>
      </c>
      <c r="C19" s="50"/>
      <c r="D19" s="20">
        <f>D17*D18</f>
        <v>1146162.96</v>
      </c>
      <c r="E19" s="20">
        <f>E17*E18</f>
        <v>0</v>
      </c>
      <c r="F19" s="20">
        <f>F17*F18</f>
        <v>0</v>
      </c>
      <c r="G19" s="28">
        <f>SUM(D19:F19)</f>
        <v>1146162.96</v>
      </c>
      <c r="H19" s="33"/>
      <c r="I19" s="33"/>
    </row>
    <row r="20" spans="1:11" x14ac:dyDescent="0.25">
      <c r="A20" s="10"/>
      <c r="B20" s="49" t="s">
        <v>8</v>
      </c>
      <c r="C20" s="50"/>
      <c r="D20" s="20">
        <f>D19*20%</f>
        <v>229232.59</v>
      </c>
      <c r="E20" s="20">
        <f>E19*20%</f>
        <v>0</v>
      </c>
      <c r="F20" s="20">
        <f>F19*20%</f>
        <v>0</v>
      </c>
      <c r="G20" s="20">
        <f>D20+E20+F20</f>
        <v>229232.59</v>
      </c>
      <c r="H20" s="33"/>
      <c r="I20" s="33"/>
    </row>
    <row r="21" spans="1:11" ht="37.200000000000003" customHeight="1" x14ac:dyDescent="0.25">
      <c r="A21" s="11"/>
      <c r="B21" s="47" t="s">
        <v>16</v>
      </c>
      <c r="C21" s="48"/>
      <c r="D21" s="30">
        <f>D19+D20</f>
        <v>1375395.55</v>
      </c>
      <c r="E21" s="30">
        <f>E19+E20</f>
        <v>0</v>
      </c>
      <c r="F21" s="30">
        <f>F19+F20</f>
        <v>0</v>
      </c>
      <c r="G21" s="30">
        <f>SUM(D21:F21)</f>
        <v>1375395.55</v>
      </c>
      <c r="H21" s="33"/>
      <c r="I21" s="33"/>
    </row>
    <row r="22" spans="1:11" ht="16.95" customHeight="1" x14ac:dyDescent="0.25">
      <c r="A22" s="18"/>
      <c r="B22" s="22"/>
      <c r="C22" s="22"/>
      <c r="D22" s="21"/>
      <c r="E22" s="21"/>
      <c r="F22" s="21"/>
      <c r="G22" s="21"/>
      <c r="H22" s="33"/>
      <c r="I22" s="33"/>
    </row>
    <row r="23" spans="1:11" x14ac:dyDescent="0.25">
      <c r="A23" s="37" t="s">
        <v>27</v>
      </c>
      <c r="B23" s="37"/>
      <c r="C23" s="37"/>
      <c r="H23" s="33"/>
      <c r="I23" s="33"/>
    </row>
    <row r="24" spans="1:11" x14ac:dyDescent="0.25">
      <c r="A24" s="37" t="s">
        <v>34</v>
      </c>
      <c r="B24" s="37"/>
      <c r="C24" s="37"/>
      <c r="I24" s="33"/>
    </row>
    <row r="25" spans="1:11" x14ac:dyDescent="0.25">
      <c r="A25" s="15"/>
      <c r="B25" s="15"/>
      <c r="C25" s="15"/>
      <c r="H25" s="33"/>
      <c r="I25" s="33"/>
    </row>
    <row r="26" spans="1:11" x14ac:dyDescent="0.25">
      <c r="A26" s="15" t="s">
        <v>28</v>
      </c>
      <c r="B26" s="15"/>
      <c r="C26" s="15"/>
      <c r="H26" s="33"/>
      <c r="I26" s="33"/>
    </row>
    <row r="27" spans="1:11" x14ac:dyDescent="0.25">
      <c r="A27" s="15" t="s">
        <v>25</v>
      </c>
      <c r="B27" s="15"/>
      <c r="C27" s="15"/>
      <c r="H27" s="33"/>
      <c r="I27" s="33"/>
      <c r="J27" s="33"/>
      <c r="K27" s="33"/>
    </row>
    <row r="28" spans="1:11" x14ac:dyDescent="0.25">
      <c r="A28" s="15"/>
      <c r="B28" s="15"/>
      <c r="C28" s="15"/>
      <c r="H28" s="36"/>
      <c r="I28" s="33"/>
      <c r="J28" s="33"/>
      <c r="K28" s="33"/>
    </row>
    <row r="29" spans="1:11" x14ac:dyDescent="0.25">
      <c r="A29" s="7" t="s">
        <v>4</v>
      </c>
    </row>
    <row r="30" spans="1:11" x14ac:dyDescent="0.25">
      <c r="A30" s="37" t="s">
        <v>29</v>
      </c>
      <c r="B30" s="37"/>
      <c r="C30" s="37"/>
      <c r="D30" s="37"/>
      <c r="F30" s="35">
        <v>1</v>
      </c>
    </row>
    <row r="31" spans="1:11" x14ac:dyDescent="0.25">
      <c r="A31" s="15"/>
      <c r="B31" s="15"/>
      <c r="C31" s="15"/>
      <c r="D31" s="15"/>
      <c r="F31" s="23"/>
    </row>
    <row r="32" spans="1:11" x14ac:dyDescent="0.25">
      <c r="A32" s="7" t="s">
        <v>5</v>
      </c>
    </row>
    <row r="33" spans="1:7" ht="53.4" customHeight="1" x14ac:dyDescent="0.25">
      <c r="A33" s="42" t="s">
        <v>17</v>
      </c>
      <c r="B33" s="42"/>
      <c r="C33" s="42"/>
      <c r="D33" s="42"/>
      <c r="E33" s="42"/>
      <c r="F33" s="42"/>
      <c r="G33" s="42"/>
    </row>
    <row r="34" spans="1:7" ht="15.6" customHeight="1" x14ac:dyDescent="0.25">
      <c r="A34" s="56" t="s">
        <v>18</v>
      </c>
      <c r="B34" s="56"/>
      <c r="C34" s="31">
        <v>1.0529999999999999</v>
      </c>
    </row>
    <row r="35" spans="1:7" x14ac:dyDescent="0.25">
      <c r="A35" s="15" t="s">
        <v>19</v>
      </c>
      <c r="B35" s="15"/>
      <c r="C35" s="15"/>
      <c r="D35" s="15"/>
      <c r="E35" s="15"/>
      <c r="F35" s="15"/>
      <c r="G35" s="15"/>
    </row>
    <row r="36" spans="1:7" ht="15.6" x14ac:dyDescent="0.25">
      <c r="A36" s="24" t="s">
        <v>20</v>
      </c>
      <c r="B36" s="1"/>
      <c r="C36" s="25" t="s">
        <v>22</v>
      </c>
      <c r="D36" s="15"/>
      <c r="E36" s="15"/>
      <c r="F36" s="15"/>
      <c r="G36" s="15"/>
    </row>
    <row r="37" spans="1:7" x14ac:dyDescent="0.25">
      <c r="A37" s="1" t="s">
        <v>35</v>
      </c>
      <c r="B37" s="1"/>
      <c r="F37" s="23">
        <f>ROUND((1.0043^3-1)/2+1,4)</f>
        <v>1.0065</v>
      </c>
    </row>
    <row r="38" spans="1:7" x14ac:dyDescent="0.25">
      <c r="A38" s="7"/>
    </row>
    <row r="39" spans="1:7" ht="41.4" customHeight="1" x14ac:dyDescent="0.25">
      <c r="A39" s="55" t="s">
        <v>30</v>
      </c>
      <c r="B39" s="55"/>
      <c r="C39" s="55"/>
      <c r="D39" s="55"/>
      <c r="E39" s="55"/>
      <c r="F39" s="55"/>
      <c r="G39" s="55"/>
    </row>
    <row r="40" spans="1:7" ht="14.25" customHeight="1" x14ac:dyDescent="0.25">
      <c r="A40" s="3"/>
      <c r="B40" s="3"/>
      <c r="C40" s="3"/>
      <c r="D40" s="3"/>
      <c r="E40" s="3"/>
      <c r="F40" s="3"/>
      <c r="G40" s="3"/>
    </row>
    <row r="43" spans="1:7" x14ac:dyDescent="0.25">
      <c r="B43" s="1"/>
      <c r="D43" s="4"/>
      <c r="G43" s="5"/>
    </row>
    <row r="44" spans="1:7" x14ac:dyDescent="0.25">
      <c r="B44" s="1"/>
    </row>
    <row r="45" spans="1:7" ht="15" customHeight="1" x14ac:dyDescent="0.25">
      <c r="B45" s="1"/>
      <c r="G45" s="6"/>
    </row>
    <row r="46" spans="1:7" x14ac:dyDescent="0.25">
      <c r="B46" s="7"/>
    </row>
    <row r="47" spans="1:7" x14ac:dyDescent="0.25">
      <c r="B47" s="1"/>
    </row>
    <row r="48" spans="1:7" x14ac:dyDescent="0.25">
      <c r="B48" s="1"/>
    </row>
    <row r="49" spans="2:7" x14ac:dyDescent="0.25">
      <c r="B49" s="1"/>
    </row>
    <row r="50" spans="2:7" x14ac:dyDescent="0.25">
      <c r="B50" s="1"/>
    </row>
    <row r="51" spans="2:7" x14ac:dyDescent="0.25">
      <c r="B51" s="1"/>
    </row>
    <row r="52" spans="2:7" x14ac:dyDescent="0.25">
      <c r="B52" s="1"/>
    </row>
    <row r="53" spans="2:7" x14ac:dyDescent="0.25">
      <c r="B53" s="1"/>
    </row>
    <row r="54" spans="2:7" x14ac:dyDescent="0.25">
      <c r="B54" s="54"/>
      <c r="C54" s="54"/>
      <c r="D54" s="54"/>
      <c r="E54" s="54"/>
      <c r="F54" s="54"/>
      <c r="G54" s="54"/>
    </row>
    <row r="55" spans="2:7" x14ac:dyDescent="0.25">
      <c r="B55" s="54"/>
      <c r="C55" s="54"/>
      <c r="D55" s="54"/>
      <c r="E55" s="54"/>
      <c r="F55" s="54"/>
      <c r="G55" s="54"/>
    </row>
    <row r="56" spans="2:7" x14ac:dyDescent="0.25">
      <c r="B56" s="54"/>
      <c r="C56" s="54"/>
      <c r="D56" s="54"/>
      <c r="E56" s="54"/>
      <c r="F56" s="54"/>
      <c r="G56" s="54"/>
    </row>
    <row r="57" spans="2:7" x14ac:dyDescent="0.25">
      <c r="B57" s="54"/>
      <c r="C57" s="54"/>
      <c r="D57" s="54"/>
      <c r="E57" s="54"/>
      <c r="F57" s="54"/>
      <c r="G57" s="54"/>
    </row>
    <row r="58" spans="2:7" x14ac:dyDescent="0.25">
      <c r="B58" s="7"/>
    </row>
    <row r="59" spans="2:7" x14ac:dyDescent="0.25">
      <c r="B59" s="8"/>
    </row>
    <row r="60" spans="2:7" x14ac:dyDescent="0.25">
      <c r="B60" s="1"/>
    </row>
    <row r="61" spans="2:7" x14ac:dyDescent="0.25">
      <c r="B61" s="1"/>
    </row>
  </sheetData>
  <mergeCells count="26">
    <mergeCell ref="B56:G57"/>
    <mergeCell ref="A39:G39"/>
    <mergeCell ref="B54:G55"/>
    <mergeCell ref="A30:D30"/>
    <mergeCell ref="A33:G33"/>
    <mergeCell ref="A34:B34"/>
    <mergeCell ref="A3:G3"/>
    <mergeCell ref="B11:B12"/>
    <mergeCell ref="A11:A12"/>
    <mergeCell ref="E1:G1"/>
    <mergeCell ref="A4:I4"/>
    <mergeCell ref="A5:G5"/>
    <mergeCell ref="A9:G9"/>
    <mergeCell ref="A24:C24"/>
    <mergeCell ref="D11:G11"/>
    <mergeCell ref="A7:G7"/>
    <mergeCell ref="A8:G8"/>
    <mergeCell ref="C11:C12"/>
    <mergeCell ref="B15:C15"/>
    <mergeCell ref="A23:C23"/>
    <mergeCell ref="B21:C21"/>
    <mergeCell ref="B16:C16"/>
    <mergeCell ref="B17:C17"/>
    <mergeCell ref="B18:C18"/>
    <mergeCell ref="B19:C19"/>
    <mergeCell ref="B20:C20"/>
  </mergeCells>
  <phoneticPr fontId="3" type="noConversion"/>
  <pageMargins left="0.78740157480314965" right="0.59055118110236227" top="0.39370078740157483" bottom="0.3937007874015748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УКС</dc:creator>
  <cp:lastModifiedBy>Елена Петровна Фомина</cp:lastModifiedBy>
  <cp:lastPrinted>2020-05-26T07:49:04Z</cp:lastPrinted>
  <dcterms:created xsi:type="dcterms:W3CDTF">2011-05-13T12:40:47Z</dcterms:created>
  <dcterms:modified xsi:type="dcterms:W3CDTF">2024-04-23T10:57:50Z</dcterms:modified>
</cp:coreProperties>
</file>