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ЦБ\Desktop\Закупки 2024\Скважина Красногорское 3\"/>
    </mc:Choice>
  </mc:AlternateContent>
  <xr:revisionPtr revIDLastSave="0" documentId="13_ncr:1_{DFBBEBB0-F8D6-4F18-BF25-34FE78E92B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3" r:id="rId1"/>
  </sheets>
  <calcPr calcId="181029"/>
</workbook>
</file>

<file path=xl/calcChain.xml><?xml version="1.0" encoding="utf-8"?>
<calcChain xmlns="http://schemas.openxmlformats.org/spreadsheetml/2006/main">
  <c r="D35" i="3" l="1"/>
  <c r="D28" i="3"/>
  <c r="G13" i="3" l="1"/>
  <c r="G14" i="3" l="1"/>
  <c r="G15" i="3" s="1"/>
  <c r="F15" i="3"/>
  <c r="G16" i="3"/>
  <c r="D16" i="3"/>
  <c r="E15" i="3"/>
  <c r="D14" i="3"/>
  <c r="D15" i="3" s="1"/>
  <c r="E17" i="3" l="1"/>
  <c r="E18" i="3" s="1"/>
  <c r="E19" i="3" s="1"/>
  <c r="F17" i="3"/>
  <c r="F18" i="3" s="1"/>
  <c r="F19" i="3" s="1"/>
  <c r="D17" i="3"/>
  <c r="D18" i="3" s="1"/>
  <c r="D19" i="3" s="1"/>
  <c r="G17" i="3"/>
  <c r="G18" i="3" s="1"/>
  <c r="G19" i="3" s="1"/>
</calcChain>
</file>

<file path=xl/sharedStrings.xml><?xml version="1.0" encoding="utf-8"?>
<sst xmlns="http://schemas.openxmlformats.org/spreadsheetml/2006/main" count="33" uniqueCount="32">
  <si>
    <t>№ пп</t>
  </si>
  <si>
    <t>НДС - 20%</t>
  </si>
  <si>
    <t>Расчет начальной (максимальной) цены контракта при осуществлении закупок на выполнение подрядных работ по строительству, реконструкции, капитальному ремонту, сносу объектов капитального строительства, работам по сохранению объектов культурного наследия (памятников истории и культуры) народов Российской Федерации и выполнению строительных работ в отношении объектов, не являющихся объектами капитального строительства</t>
  </si>
  <si>
    <t>Приложение № 1 к Обоснованию начальной (максимальной) цены контракта</t>
  </si>
  <si>
    <t xml:space="preserve">Индекс прогнозной инфляции </t>
  </si>
  <si>
    <t>2. Расчет индекса прогнозной инфляции:</t>
  </si>
  <si>
    <t>1. Расчет индекса фактической инфляции:</t>
  </si>
  <si>
    <t xml:space="preserve">Индекс фактической инфляции </t>
  </si>
  <si>
    <t>Итого с учетом индекса фактической инфляции</t>
  </si>
  <si>
    <t>Итого с учетом индекса прогнозной инфляции</t>
  </si>
  <si>
    <t>*Итого начальная (максимальная) цена контракта с НДС</t>
  </si>
  <si>
    <t>Номера сметных расчетов (смет) и позиций в сметных расчетах (сметах), относящиеся к соответствующим отдельным этапам исполнения контракта</t>
  </si>
  <si>
    <t>прочие</t>
  </si>
  <si>
    <t>оборудование</t>
  </si>
  <si>
    <t>строительно-монтажные работы</t>
  </si>
  <si>
    <t>Сметная стоимость, руб.</t>
  </si>
  <si>
    <t>Основания для расчета:  Локальный сметный расчет.</t>
  </si>
  <si>
    <t>Наименование работ и затрат</t>
  </si>
  <si>
    <t>Всего</t>
  </si>
  <si>
    <t xml:space="preserve">Годовой индекс прогнозной инфляции (размер индексов инфляции определен согласно письму Минэкономразвития России от 28.09.2023 г. №35312-ПК/Д03и, отрасль "Инвестиции в основной капитал"): </t>
  </si>
  <si>
    <t xml:space="preserve">Ежемесячный прогнозный индекс на 2024 год 1,0043 (рассчитан, как извлечение корня двенадцатой степени из 1,053)
</t>
  </si>
  <si>
    <t xml:space="preserve">Индекс прогнозной инфляции на 2024 г: </t>
  </si>
  <si>
    <t xml:space="preserve">Дата начала выполнения работ: с даты заключения контракта;
</t>
  </si>
  <si>
    <t>Уровень цен утвержденной сметы - 1 квартал 2024 г.</t>
  </si>
  <si>
    <t>1=</t>
  </si>
  <si>
    <r>
      <rPr>
        <b/>
        <sz val="10"/>
        <rFont val="Times New Roman"/>
        <family val="1"/>
        <charset val="204"/>
      </rPr>
      <t xml:space="preserve">Заказчик: </t>
    </r>
    <r>
      <rPr>
        <sz val="10"/>
        <rFont val="Times New Roman"/>
        <family val="1"/>
        <charset val="204"/>
      </rPr>
      <t>АДМИНИСТРАЦИЯ МУНИЦИПАЛЬНОГО ОБРАЗОВАНИЯ ''МУНИЦИПАЛЬНЫЙ ОКРУГ КРАСНОГОРСКИЙ РАЙОН УДМУРТСКОЙ РЕСПУБЛИКИ''</t>
    </r>
  </si>
  <si>
    <t>Дата окончания выполнения работ: 01.07.2024 г.</t>
  </si>
  <si>
    <t>Дата формирования НМЦК - апрель 2024 г.</t>
  </si>
  <si>
    <t>К  = (1,0043^3-1)/2+1</t>
  </si>
  <si>
    <t>*В связи с тем, что рассчитанная начальная (максимальная) цена контракта превышает лимиты бюджетных обязательств, Заказчиком принято решение об установлении начальной (максимальной) цены контракта в пределах выделенных лимитов бюджетных обязательств в размере 213254,33 рубля(ей).</t>
  </si>
  <si>
    <t>Капитальный ремонт части системы водоснабжения - артезианских скважин №И35-85 с. Красногорское Красногорского района Удмуртской Республики</t>
  </si>
  <si>
    <t>ЛСР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</si>
</sst>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0000"/>
    <numFmt numFmtId="166" formatCode="0.0000"/>
    <numFmt numFmtId="167" formatCode="#,##0.0000"/>
  </numFmts>
  <fonts count="26" x14ac:knownFonts="1"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3" applyNumberFormat="0" applyAlignment="0" applyProtection="0"/>
    <xf numFmtId="0" fontId="10" fillId="7" borderId="3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" fillId="23" borderId="10" applyNumberFormat="0" applyFont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right" vertical="top"/>
    </xf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 vertical="top"/>
    </xf>
    <xf numFmtId="10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0" fontId="25" fillId="0" borderId="0" xfId="0" applyFont="1" applyAlignment="1">
      <alignment horizontal="center" vertical="top"/>
    </xf>
    <xf numFmtId="49" fontId="25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right" vertical="top"/>
    </xf>
    <xf numFmtId="4" fontId="3" fillId="0" borderId="1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6" fontId="4" fillId="0" borderId="0" xfId="0" applyNumberFormat="1" applyFont="1" applyAlignment="1">
      <alignment horizontal="left" vertical="top"/>
    </xf>
    <xf numFmtId="167" fontId="4" fillId="0" borderId="0" xfId="0" applyNumberFormat="1" applyFont="1" applyAlignment="1">
      <alignment horizontal="left" vertical="top"/>
    </xf>
    <xf numFmtId="166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49" fontId="3" fillId="0" borderId="0" xfId="0" applyNumberFormat="1" applyFont="1" applyAlignment="1">
      <alignment horizontal="left" vertical="top" wrapText="1"/>
    </xf>
    <xf numFmtId="49" fontId="25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49" fontId="25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72">
    <cellStyle name="20% - Акцент1 2" xfId="2" xr:uid="{00000000-0005-0000-0000-000000000000}"/>
    <cellStyle name="20% - Акцент2 2" xfId="3" xr:uid="{00000000-0005-0000-0000-000001000000}"/>
    <cellStyle name="20% - Акцент3 2" xfId="4" xr:uid="{00000000-0005-0000-0000-000002000000}"/>
    <cellStyle name="20% - Акцент4 2" xfId="5" xr:uid="{00000000-0005-0000-0000-000003000000}"/>
    <cellStyle name="20% - Акцент5 2" xfId="6" xr:uid="{00000000-0005-0000-0000-000004000000}"/>
    <cellStyle name="20% - Акцент6 2" xfId="7" xr:uid="{00000000-0005-0000-0000-000005000000}"/>
    <cellStyle name="40% - Акцент1 2" xfId="8" xr:uid="{00000000-0005-0000-0000-000006000000}"/>
    <cellStyle name="40% - Акцент2 2" xfId="9" xr:uid="{00000000-0005-0000-0000-000007000000}"/>
    <cellStyle name="40% - Акцент3 2" xfId="10" xr:uid="{00000000-0005-0000-0000-000008000000}"/>
    <cellStyle name="40% - Акцент4 2" xfId="11" xr:uid="{00000000-0005-0000-0000-000009000000}"/>
    <cellStyle name="40% - Акцент5 2" xfId="12" xr:uid="{00000000-0005-0000-0000-00000A000000}"/>
    <cellStyle name="40% - Акцент6 2" xfId="13" xr:uid="{00000000-0005-0000-0000-00000B000000}"/>
    <cellStyle name="60% - Акцент1 2" xfId="14" xr:uid="{00000000-0005-0000-0000-00000C000000}"/>
    <cellStyle name="60% - Акцент2 2" xfId="15" xr:uid="{00000000-0005-0000-0000-00000D000000}"/>
    <cellStyle name="60% - Акцент3 2" xfId="16" xr:uid="{00000000-0005-0000-0000-00000E000000}"/>
    <cellStyle name="60% - Акцент4 2" xfId="17" xr:uid="{00000000-0005-0000-0000-00000F000000}"/>
    <cellStyle name="60% - Акцент5 2" xfId="18" xr:uid="{00000000-0005-0000-0000-000010000000}"/>
    <cellStyle name="60% - Акцент6 2" xfId="19" xr:uid="{00000000-0005-0000-0000-000011000000}"/>
    <cellStyle name="Акцент1 2" xfId="21" xr:uid="{00000000-0005-0000-0000-000012000000}"/>
    <cellStyle name="Акцент1 3" xfId="20" xr:uid="{00000000-0005-0000-0000-000013000000}"/>
    <cellStyle name="Акцент2 2" xfId="23" xr:uid="{00000000-0005-0000-0000-000014000000}"/>
    <cellStyle name="Акцент2 3" xfId="22" xr:uid="{00000000-0005-0000-0000-000015000000}"/>
    <cellStyle name="Акцент3 2" xfId="25" xr:uid="{00000000-0005-0000-0000-000016000000}"/>
    <cellStyle name="Акцент3 3" xfId="24" xr:uid="{00000000-0005-0000-0000-000017000000}"/>
    <cellStyle name="Акцент4 2" xfId="27" xr:uid="{00000000-0005-0000-0000-000018000000}"/>
    <cellStyle name="Акцент4 3" xfId="26" xr:uid="{00000000-0005-0000-0000-000019000000}"/>
    <cellStyle name="Акцент5 2" xfId="29" xr:uid="{00000000-0005-0000-0000-00001A000000}"/>
    <cellStyle name="Акцент5 3" xfId="28" xr:uid="{00000000-0005-0000-0000-00001B000000}"/>
    <cellStyle name="Акцент6 2" xfId="31" xr:uid="{00000000-0005-0000-0000-00001C000000}"/>
    <cellStyle name="Акцент6 3" xfId="30" xr:uid="{00000000-0005-0000-0000-00001D000000}"/>
    <cellStyle name="Ввод  2" xfId="33" xr:uid="{00000000-0005-0000-0000-00001E000000}"/>
    <cellStyle name="Ввод  3" xfId="32" xr:uid="{00000000-0005-0000-0000-00001F000000}"/>
    <cellStyle name="Вывод 2" xfId="35" xr:uid="{00000000-0005-0000-0000-000020000000}"/>
    <cellStyle name="Вывод 3" xfId="34" xr:uid="{00000000-0005-0000-0000-000021000000}"/>
    <cellStyle name="Вычисление 2" xfId="37" xr:uid="{00000000-0005-0000-0000-000022000000}"/>
    <cellStyle name="Вычисление 3" xfId="36" xr:uid="{00000000-0005-0000-0000-000023000000}"/>
    <cellStyle name="Заголовок 1 2" xfId="39" xr:uid="{00000000-0005-0000-0000-000024000000}"/>
    <cellStyle name="Заголовок 1 3" xfId="38" xr:uid="{00000000-0005-0000-0000-000025000000}"/>
    <cellStyle name="Заголовок 2 2" xfId="41" xr:uid="{00000000-0005-0000-0000-000026000000}"/>
    <cellStyle name="Заголовок 2 3" xfId="40" xr:uid="{00000000-0005-0000-0000-000027000000}"/>
    <cellStyle name="Заголовок 3 2" xfId="43" xr:uid="{00000000-0005-0000-0000-000028000000}"/>
    <cellStyle name="Заголовок 3 3" xfId="42" xr:uid="{00000000-0005-0000-0000-000029000000}"/>
    <cellStyle name="Заголовок 4 2" xfId="45" xr:uid="{00000000-0005-0000-0000-00002A000000}"/>
    <cellStyle name="Заголовок 4 3" xfId="44" xr:uid="{00000000-0005-0000-0000-00002B000000}"/>
    <cellStyle name="Итог 2" xfId="47" xr:uid="{00000000-0005-0000-0000-00002C000000}"/>
    <cellStyle name="Итог 3" xfId="46" xr:uid="{00000000-0005-0000-0000-00002D000000}"/>
    <cellStyle name="Контрольная ячейка 2" xfId="49" xr:uid="{00000000-0005-0000-0000-00002E000000}"/>
    <cellStyle name="Контрольная ячейка 3" xfId="48" xr:uid="{00000000-0005-0000-0000-00002F000000}"/>
    <cellStyle name="Название 2" xfId="51" xr:uid="{00000000-0005-0000-0000-000030000000}"/>
    <cellStyle name="Название 3" xfId="50" xr:uid="{00000000-0005-0000-0000-000031000000}"/>
    <cellStyle name="Нейтральный 2" xfId="53" xr:uid="{00000000-0005-0000-0000-000032000000}"/>
    <cellStyle name="Нейтральный 3" xfId="52" xr:uid="{00000000-0005-0000-0000-000033000000}"/>
    <cellStyle name="Обычный" xfId="0" builtinId="0"/>
    <cellStyle name="Обычный 2" xfId="54" xr:uid="{00000000-0005-0000-0000-000035000000}"/>
    <cellStyle name="Обычный 2 2" xfId="55" xr:uid="{00000000-0005-0000-0000-000036000000}"/>
    <cellStyle name="Обычный 3" xfId="1" xr:uid="{00000000-0005-0000-0000-000037000000}"/>
    <cellStyle name="Обычный 5" xfId="56" xr:uid="{00000000-0005-0000-0000-000038000000}"/>
    <cellStyle name="Обычный 8" xfId="57" xr:uid="{00000000-0005-0000-0000-000039000000}"/>
    <cellStyle name="Обычный 9" xfId="58" xr:uid="{00000000-0005-0000-0000-00003A000000}"/>
    <cellStyle name="Плохой 2" xfId="60" xr:uid="{00000000-0005-0000-0000-00003B000000}"/>
    <cellStyle name="Плохой 3" xfId="59" xr:uid="{00000000-0005-0000-0000-00003C000000}"/>
    <cellStyle name="Пояснение 2" xfId="62" xr:uid="{00000000-0005-0000-0000-00003D000000}"/>
    <cellStyle name="Пояснение 3" xfId="61" xr:uid="{00000000-0005-0000-0000-00003E000000}"/>
    <cellStyle name="Примечание 2" xfId="64" xr:uid="{00000000-0005-0000-0000-00003F000000}"/>
    <cellStyle name="Примечание 3" xfId="63" xr:uid="{00000000-0005-0000-0000-000040000000}"/>
    <cellStyle name="Связанная ячейка 2" xfId="66" xr:uid="{00000000-0005-0000-0000-000041000000}"/>
    <cellStyle name="Связанная ячейка 3" xfId="65" xr:uid="{00000000-0005-0000-0000-000042000000}"/>
    <cellStyle name="Текст предупреждения 2" xfId="68" xr:uid="{00000000-0005-0000-0000-000043000000}"/>
    <cellStyle name="Текст предупреждения 3" xfId="67" xr:uid="{00000000-0005-0000-0000-000044000000}"/>
    <cellStyle name="Финансовый 2" xfId="69" xr:uid="{00000000-0005-0000-0000-000045000000}"/>
    <cellStyle name="Хороший 2" xfId="71" xr:uid="{00000000-0005-0000-0000-000046000000}"/>
    <cellStyle name="Хороший 3" xfId="70" xr:uid="{00000000-0005-0000-0000-00004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Normal="100" workbookViewId="0">
      <selection activeCell="K9" sqref="K9"/>
    </sheetView>
  </sheetViews>
  <sheetFormatPr defaultColWidth="9.140625" defaultRowHeight="12.75" x14ac:dyDescent="0.2"/>
  <cols>
    <col min="1" max="1" width="5" style="1" customWidth="1"/>
    <col min="2" max="2" width="33.85546875" style="2" customWidth="1"/>
    <col min="3" max="3" width="51.28515625" style="2" customWidth="1"/>
    <col min="4" max="4" width="13.140625" style="4" customWidth="1"/>
    <col min="5" max="5" width="13" style="4" customWidth="1"/>
    <col min="6" max="6" width="13.42578125" style="4" customWidth="1"/>
    <col min="7" max="7" width="13.85546875" style="4" customWidth="1"/>
    <col min="8" max="8" width="16" style="3" customWidth="1"/>
    <col min="9" max="16384" width="9.140625" style="3"/>
  </cols>
  <sheetData>
    <row r="1" spans="1:8" ht="30" customHeight="1" x14ac:dyDescent="0.2">
      <c r="A1" s="6"/>
      <c r="B1" s="6"/>
      <c r="C1" s="6"/>
      <c r="D1" s="7"/>
      <c r="E1" s="51" t="s">
        <v>3</v>
      </c>
      <c r="F1" s="51"/>
      <c r="G1" s="51"/>
    </row>
    <row r="2" spans="1:8" ht="54.6" customHeight="1" x14ac:dyDescent="0.2">
      <c r="A2" s="52" t="s">
        <v>2</v>
      </c>
      <c r="B2" s="52"/>
      <c r="C2" s="52"/>
      <c r="D2" s="52"/>
      <c r="E2" s="52"/>
      <c r="F2" s="52"/>
      <c r="G2" s="52"/>
    </row>
    <row r="3" spans="1:8" ht="22.15" customHeight="1" x14ac:dyDescent="0.2">
      <c r="A3" s="52" t="s">
        <v>30</v>
      </c>
      <c r="B3" s="52"/>
      <c r="C3" s="52"/>
      <c r="D3" s="52"/>
      <c r="E3" s="52"/>
      <c r="F3" s="52"/>
      <c r="G3" s="52"/>
    </row>
    <row r="4" spans="1:8" ht="17.25" customHeight="1" x14ac:dyDescent="0.2">
      <c r="A4" s="54" t="s">
        <v>16</v>
      </c>
      <c r="B4" s="54"/>
      <c r="C4" s="54"/>
      <c r="D4" s="41"/>
      <c r="E4" s="41"/>
      <c r="F4" s="8"/>
      <c r="G4" s="8"/>
      <c r="H4" s="8"/>
    </row>
    <row r="5" spans="1:8" ht="17.25" customHeight="1" x14ac:dyDescent="0.2">
      <c r="A5" s="40"/>
      <c r="B5" s="40"/>
      <c r="C5" s="40"/>
      <c r="D5" s="41"/>
      <c r="E5" s="41"/>
      <c r="F5" s="8"/>
      <c r="G5" s="8"/>
      <c r="H5" s="8"/>
    </row>
    <row r="6" spans="1:8" ht="26.25" customHeight="1" x14ac:dyDescent="0.2">
      <c r="A6" s="54"/>
      <c r="B6" s="54"/>
      <c r="C6" s="54"/>
      <c r="D6" s="50"/>
      <c r="E6" s="50"/>
      <c r="F6" s="50"/>
      <c r="G6" s="50"/>
      <c r="H6" s="9"/>
    </row>
    <row r="7" spans="1:8" x14ac:dyDescent="0.2">
      <c r="A7" s="16"/>
      <c r="B7" s="10"/>
      <c r="C7" s="10"/>
      <c r="D7" s="17"/>
      <c r="E7" s="17"/>
      <c r="F7" s="17"/>
      <c r="G7" s="17"/>
    </row>
    <row r="8" spans="1:8" ht="12.75" customHeight="1" x14ac:dyDescent="0.2">
      <c r="A8" s="55" t="s">
        <v>0</v>
      </c>
      <c r="B8" s="58" t="s">
        <v>11</v>
      </c>
      <c r="C8" s="58" t="s">
        <v>17</v>
      </c>
      <c r="D8" s="63" t="s">
        <v>15</v>
      </c>
      <c r="E8" s="63"/>
      <c r="F8" s="63"/>
      <c r="G8" s="63"/>
    </row>
    <row r="9" spans="1:8" ht="12.75" customHeight="1" x14ac:dyDescent="0.2">
      <c r="A9" s="56"/>
      <c r="B9" s="59"/>
      <c r="C9" s="59"/>
      <c r="D9" s="45" t="s">
        <v>14</v>
      </c>
      <c r="E9" s="45" t="s">
        <v>13</v>
      </c>
      <c r="F9" s="45" t="s">
        <v>12</v>
      </c>
      <c r="G9" s="45" t="s">
        <v>18</v>
      </c>
    </row>
    <row r="10" spans="1:8" x14ac:dyDescent="0.2">
      <c r="A10" s="56"/>
      <c r="B10" s="59"/>
      <c r="C10" s="59"/>
      <c r="D10" s="45"/>
      <c r="E10" s="45"/>
      <c r="F10" s="45"/>
      <c r="G10" s="45"/>
    </row>
    <row r="11" spans="1:8" ht="66" customHeight="1" x14ac:dyDescent="0.2">
      <c r="A11" s="57"/>
      <c r="B11" s="60"/>
      <c r="C11" s="60"/>
      <c r="D11" s="45"/>
      <c r="E11" s="45"/>
      <c r="F11" s="45"/>
      <c r="G11" s="45"/>
    </row>
    <row r="12" spans="1:8" x14ac:dyDescent="0.2">
      <c r="A12" s="18">
        <v>1</v>
      </c>
      <c r="B12" s="19">
        <v>2</v>
      </c>
      <c r="C12" s="19">
        <v>3</v>
      </c>
      <c r="D12" s="18">
        <v>4</v>
      </c>
      <c r="E12" s="18">
        <v>5</v>
      </c>
      <c r="F12" s="18">
        <v>6</v>
      </c>
      <c r="G12" s="18">
        <v>7</v>
      </c>
    </row>
    <row r="13" spans="1:8" ht="39" customHeight="1" x14ac:dyDescent="0.2">
      <c r="A13" s="30">
        <v>1</v>
      </c>
      <c r="B13" s="38" t="s">
        <v>31</v>
      </c>
      <c r="C13" s="39" t="s">
        <v>30</v>
      </c>
      <c r="D13" s="34">
        <v>177711.94</v>
      </c>
      <c r="E13" s="34">
        <v>0</v>
      </c>
      <c r="F13" s="34">
        <v>0</v>
      </c>
      <c r="G13" s="34">
        <f>D13+E13+F13</f>
        <v>177711.94</v>
      </c>
    </row>
    <row r="14" spans="1:8" x14ac:dyDescent="0.2">
      <c r="A14" s="20"/>
      <c r="B14" s="21"/>
      <c r="C14" s="31" t="s">
        <v>7</v>
      </c>
      <c r="D14" s="44">
        <f>D28</f>
        <v>1</v>
      </c>
      <c r="E14" s="44">
        <v>1</v>
      </c>
      <c r="F14" s="44">
        <v>0</v>
      </c>
      <c r="G14" s="44">
        <f>D28</f>
        <v>1</v>
      </c>
    </row>
    <row r="15" spans="1:8" x14ac:dyDescent="0.2">
      <c r="A15" s="20"/>
      <c r="B15" s="21"/>
      <c r="C15" s="31" t="s">
        <v>8</v>
      </c>
      <c r="D15" s="34">
        <f>D14*D13</f>
        <v>177711.94</v>
      </c>
      <c r="E15" s="34">
        <f t="shared" ref="E15:G15" si="0">E14*E13</f>
        <v>0</v>
      </c>
      <c r="F15" s="34">
        <f t="shared" si="0"/>
        <v>0</v>
      </c>
      <c r="G15" s="34">
        <f t="shared" si="0"/>
        <v>177711.94</v>
      </c>
    </row>
    <row r="16" spans="1:8" x14ac:dyDescent="0.2">
      <c r="A16" s="20"/>
      <c r="B16" s="22"/>
      <c r="C16" s="23" t="s">
        <v>4</v>
      </c>
      <c r="D16" s="37">
        <f>D35</f>
        <v>1.0065</v>
      </c>
      <c r="E16" s="37">
        <v>1.0065</v>
      </c>
      <c r="F16" s="37">
        <v>0</v>
      </c>
      <c r="G16" s="37">
        <f>D35</f>
        <v>1.0065</v>
      </c>
    </row>
    <row r="17" spans="1:7" ht="12.75" customHeight="1" x14ac:dyDescent="0.2">
      <c r="A17" s="20"/>
      <c r="B17" s="32"/>
      <c r="C17" s="33" t="s">
        <v>9</v>
      </c>
      <c r="D17" s="36">
        <f>D15*D16</f>
        <v>178867.06761</v>
      </c>
      <c r="E17" s="36">
        <f t="shared" ref="E17:G17" si="1">E15*E16</f>
        <v>0</v>
      </c>
      <c r="F17" s="36">
        <f t="shared" si="1"/>
        <v>0</v>
      </c>
      <c r="G17" s="36">
        <f t="shared" si="1"/>
        <v>178867.06761</v>
      </c>
    </row>
    <row r="18" spans="1:7" x14ac:dyDescent="0.2">
      <c r="A18" s="24"/>
      <c r="B18" s="21"/>
      <c r="C18" s="25" t="s">
        <v>1</v>
      </c>
      <c r="D18" s="36">
        <f>D17*0.2</f>
        <v>35773.413522000003</v>
      </c>
      <c r="E18" s="36">
        <f t="shared" ref="E18:G18" si="2">E17*0.2</f>
        <v>0</v>
      </c>
      <c r="F18" s="36">
        <f t="shared" si="2"/>
        <v>0</v>
      </c>
      <c r="G18" s="36">
        <f t="shared" si="2"/>
        <v>35773.413522000003</v>
      </c>
    </row>
    <row r="19" spans="1:7" s="5" customFormat="1" x14ac:dyDescent="0.2">
      <c r="A19" s="20"/>
      <c r="B19" s="46" t="s">
        <v>10</v>
      </c>
      <c r="C19" s="47"/>
      <c r="D19" s="36">
        <f>D17+D18</f>
        <v>214640.48113199999</v>
      </c>
      <c r="E19" s="36">
        <f t="shared" ref="E19:G19" si="3">E17+E18</f>
        <v>0</v>
      </c>
      <c r="F19" s="36">
        <f t="shared" si="3"/>
        <v>0</v>
      </c>
      <c r="G19" s="36">
        <f t="shared" si="3"/>
        <v>214640.48113199999</v>
      </c>
    </row>
    <row r="20" spans="1:7" s="5" customFormat="1" x14ac:dyDescent="0.2">
      <c r="A20" s="16"/>
      <c r="B20" s="10"/>
      <c r="C20" s="10"/>
      <c r="D20" s="26"/>
      <c r="E20" s="26"/>
      <c r="F20" s="26"/>
      <c r="G20" s="26"/>
    </row>
    <row r="21" spans="1:7" s="5" customFormat="1" ht="14.25" customHeight="1" x14ac:dyDescent="0.2">
      <c r="A21" s="27"/>
      <c r="B21" s="53" t="s">
        <v>22</v>
      </c>
      <c r="C21" s="49"/>
      <c r="D21" s="49"/>
      <c r="E21" s="49"/>
      <c r="F21" s="49"/>
      <c r="G21" s="49"/>
    </row>
    <row r="22" spans="1:7" s="5" customFormat="1" ht="12" x14ac:dyDescent="0.2">
      <c r="A22" s="27"/>
      <c r="B22" s="49" t="s">
        <v>26</v>
      </c>
      <c r="C22" s="49"/>
      <c r="D22" s="49"/>
      <c r="E22" s="49"/>
      <c r="F22" s="49"/>
      <c r="G22" s="49"/>
    </row>
    <row r="23" spans="1:7" s="5" customFormat="1" ht="12" x14ac:dyDescent="0.2">
      <c r="A23" s="27"/>
      <c r="B23" s="28"/>
      <c r="C23" s="28"/>
      <c r="D23" s="28"/>
      <c r="E23" s="28"/>
      <c r="F23" s="28"/>
      <c r="G23" s="28"/>
    </row>
    <row r="24" spans="1:7" s="5" customFormat="1" ht="12" x14ac:dyDescent="0.2">
      <c r="A24" s="27"/>
      <c r="B24" s="28" t="s">
        <v>23</v>
      </c>
      <c r="C24" s="28"/>
      <c r="D24" s="28"/>
      <c r="E24" s="28"/>
      <c r="F24" s="28"/>
      <c r="G24" s="28"/>
    </row>
    <row r="25" spans="1:7" s="5" customFormat="1" ht="12" x14ac:dyDescent="0.2">
      <c r="A25" s="27"/>
      <c r="B25" s="28" t="s">
        <v>27</v>
      </c>
      <c r="C25" s="28"/>
      <c r="D25" s="28"/>
      <c r="E25" s="28"/>
      <c r="F25" s="28"/>
      <c r="G25" s="28"/>
    </row>
    <row r="26" spans="1:7" s="5" customFormat="1" ht="12" x14ac:dyDescent="0.2">
      <c r="A26" s="27"/>
      <c r="B26" s="28"/>
      <c r="C26" s="28"/>
      <c r="D26" s="28"/>
      <c r="E26" s="28"/>
      <c r="F26" s="28"/>
      <c r="G26" s="28"/>
    </row>
    <row r="27" spans="1:7" s="5" customFormat="1" x14ac:dyDescent="0.2">
      <c r="A27" s="27"/>
      <c r="B27" s="13" t="s">
        <v>6</v>
      </c>
      <c r="C27" s="28"/>
      <c r="D27" s="28"/>
      <c r="E27" s="28"/>
      <c r="F27" s="28"/>
      <c r="G27" s="28"/>
    </row>
    <row r="28" spans="1:7" s="5" customFormat="1" x14ac:dyDescent="0.2">
      <c r="A28" s="27"/>
      <c r="B28" s="61" t="s">
        <v>24</v>
      </c>
      <c r="C28" s="61"/>
      <c r="D28" s="42">
        <f>ROUND(1,4)</f>
        <v>1</v>
      </c>
      <c r="E28" s="28"/>
      <c r="F28" s="28"/>
      <c r="G28" s="28"/>
    </row>
    <row r="29" spans="1:7" s="5" customFormat="1" ht="12" x14ac:dyDescent="0.2">
      <c r="A29" s="27"/>
      <c r="B29" s="28"/>
      <c r="C29" s="28"/>
      <c r="D29" s="28"/>
      <c r="E29" s="28"/>
      <c r="F29" s="28"/>
      <c r="G29" s="28"/>
    </row>
    <row r="30" spans="1:7" s="5" customFormat="1" x14ac:dyDescent="0.2">
      <c r="A30" s="27"/>
      <c r="B30" s="13" t="s">
        <v>5</v>
      </c>
      <c r="C30" s="11"/>
      <c r="D30" s="12"/>
      <c r="E30" s="12"/>
      <c r="F30" s="12"/>
      <c r="G30" s="28"/>
    </row>
    <row r="31" spans="1:7" s="5" customFormat="1" ht="26.45" customHeight="1" x14ac:dyDescent="0.2">
      <c r="A31" s="27"/>
      <c r="B31" s="48" t="s">
        <v>19</v>
      </c>
      <c r="C31" s="48"/>
      <c r="D31" s="48"/>
      <c r="E31" s="48"/>
      <c r="F31" s="48"/>
      <c r="G31" s="48"/>
    </row>
    <row r="32" spans="1:7" s="5" customFormat="1" x14ac:dyDescent="0.2">
      <c r="A32" s="27"/>
      <c r="B32" s="13"/>
      <c r="C32" s="11"/>
      <c r="D32" s="12"/>
      <c r="E32" s="12"/>
      <c r="F32" s="12"/>
      <c r="G32" s="28"/>
    </row>
    <row r="33" spans="1:7" s="5" customFormat="1" x14ac:dyDescent="0.2">
      <c r="A33" s="27"/>
      <c r="B33" s="48" t="s">
        <v>20</v>
      </c>
      <c r="C33" s="48"/>
      <c r="D33" s="48"/>
      <c r="E33" s="12"/>
      <c r="F33" s="12"/>
      <c r="G33" s="28"/>
    </row>
    <row r="34" spans="1:7" s="5" customFormat="1" x14ac:dyDescent="0.2">
      <c r="A34" s="27"/>
      <c r="B34" s="15"/>
      <c r="C34" s="15"/>
      <c r="D34" s="15"/>
      <c r="E34" s="15"/>
      <c r="F34" s="15"/>
      <c r="G34" s="28"/>
    </row>
    <row r="35" spans="1:7" s="5" customFormat="1" x14ac:dyDescent="0.2">
      <c r="A35" s="27"/>
      <c r="B35" s="13" t="s">
        <v>21</v>
      </c>
      <c r="C35" s="14" t="s">
        <v>28</v>
      </c>
      <c r="D35" s="43">
        <f>ROUND(((1.0043^3-1)/2+1),4)</f>
        <v>1.0065</v>
      </c>
      <c r="E35" s="35"/>
      <c r="F35" s="12"/>
      <c r="G35" s="28"/>
    </row>
    <row r="36" spans="1:7" s="5" customFormat="1" ht="12.75" customHeight="1" x14ac:dyDescent="0.2">
      <c r="A36" s="27"/>
      <c r="B36" s="15"/>
      <c r="C36" s="15"/>
      <c r="D36" s="15"/>
      <c r="E36" s="12"/>
      <c r="F36" s="12"/>
      <c r="G36" s="28"/>
    </row>
    <row r="37" spans="1:7" s="5" customFormat="1" ht="12.75" customHeight="1" x14ac:dyDescent="0.2">
      <c r="A37" s="27"/>
      <c r="B37" s="62" t="s">
        <v>25</v>
      </c>
      <c r="C37" s="62"/>
      <c r="D37" s="62"/>
      <c r="E37" s="62"/>
      <c r="F37" s="62"/>
      <c r="G37" s="62"/>
    </row>
    <row r="38" spans="1:7" s="5" customFormat="1" ht="12.75" customHeight="1" x14ac:dyDescent="0.2">
      <c r="A38" s="27"/>
      <c r="B38" s="15"/>
      <c r="C38" s="15"/>
      <c r="D38" s="15"/>
      <c r="E38" s="12"/>
      <c r="F38" s="12"/>
      <c r="G38" s="28"/>
    </row>
    <row r="39" spans="1:7" ht="30" customHeight="1" x14ac:dyDescent="0.2">
      <c r="A39" s="16"/>
      <c r="B39" s="50" t="s">
        <v>29</v>
      </c>
      <c r="C39" s="50"/>
      <c r="D39" s="50"/>
      <c r="E39" s="50"/>
      <c r="F39" s="50"/>
      <c r="G39" s="50"/>
    </row>
    <row r="40" spans="1:7" x14ac:dyDescent="0.2">
      <c r="A40" s="16"/>
      <c r="B40" s="29"/>
      <c r="C40" s="29"/>
      <c r="D40" s="29"/>
      <c r="E40" s="29"/>
      <c r="F40" s="29"/>
      <c r="G40" s="29"/>
    </row>
    <row r="41" spans="1:7" x14ac:dyDescent="0.2">
      <c r="A41" s="16"/>
      <c r="B41" s="29"/>
      <c r="C41" s="29"/>
      <c r="D41" s="29"/>
      <c r="E41" s="29"/>
      <c r="F41" s="29"/>
      <c r="G41" s="29"/>
    </row>
    <row r="42" spans="1:7" x14ac:dyDescent="0.2">
      <c r="A42" s="16"/>
      <c r="B42" s="29"/>
      <c r="C42" s="29"/>
      <c r="D42" s="29"/>
      <c r="E42" s="29"/>
      <c r="F42" s="29"/>
      <c r="G42" s="29"/>
    </row>
    <row r="43" spans="1:7" x14ac:dyDescent="0.2">
      <c r="A43" s="16"/>
      <c r="B43" s="10"/>
      <c r="C43" s="10"/>
      <c r="D43" s="26"/>
      <c r="E43" s="26"/>
      <c r="F43" s="26"/>
      <c r="G43" s="26"/>
    </row>
    <row r="44" spans="1:7" x14ac:dyDescent="0.2">
      <c r="A44" s="16"/>
      <c r="B44" s="10"/>
      <c r="C44" s="10"/>
      <c r="D44" s="26"/>
      <c r="E44" s="26"/>
      <c r="F44" s="26"/>
      <c r="G44" s="26"/>
    </row>
    <row r="45" spans="1:7" x14ac:dyDescent="0.2">
      <c r="A45" s="16"/>
      <c r="B45" s="10"/>
      <c r="C45" s="10"/>
      <c r="D45" s="26"/>
      <c r="E45" s="26"/>
      <c r="F45" s="26"/>
      <c r="G45" s="26"/>
    </row>
    <row r="46" spans="1:7" x14ac:dyDescent="0.2">
      <c r="A46" s="16"/>
      <c r="B46" s="10"/>
      <c r="C46" s="10"/>
      <c r="D46" s="26"/>
      <c r="E46" s="26"/>
      <c r="F46" s="26"/>
      <c r="G46" s="26"/>
    </row>
    <row r="47" spans="1:7" x14ac:dyDescent="0.2">
      <c r="A47" s="16"/>
      <c r="B47" s="10"/>
      <c r="C47" s="10"/>
      <c r="D47" s="26"/>
      <c r="E47" s="26"/>
      <c r="F47" s="26"/>
      <c r="G47" s="26"/>
    </row>
    <row r="48" spans="1:7" x14ac:dyDescent="0.2">
      <c r="A48" s="16"/>
      <c r="B48" s="10"/>
      <c r="C48" s="10"/>
      <c r="D48" s="26"/>
      <c r="E48" s="26"/>
      <c r="F48" s="26"/>
      <c r="G48" s="26"/>
    </row>
    <row r="49" spans="1:7" x14ac:dyDescent="0.2">
      <c r="A49" s="16"/>
      <c r="B49" s="10"/>
      <c r="C49" s="10"/>
      <c r="D49" s="26"/>
      <c r="E49" s="26"/>
      <c r="F49" s="26"/>
      <c r="G49" s="26"/>
    </row>
  </sheetData>
  <mergeCells count="22">
    <mergeCell ref="B39:G39"/>
    <mergeCell ref="E1:G1"/>
    <mergeCell ref="A2:G2"/>
    <mergeCell ref="A3:G3"/>
    <mergeCell ref="B21:G21"/>
    <mergeCell ref="A4:C4"/>
    <mergeCell ref="A6:C6"/>
    <mergeCell ref="D6:G6"/>
    <mergeCell ref="A8:A11"/>
    <mergeCell ref="B8:B11"/>
    <mergeCell ref="C8:C11"/>
    <mergeCell ref="D9:D11"/>
    <mergeCell ref="B28:C28"/>
    <mergeCell ref="E9:E11"/>
    <mergeCell ref="B37:G37"/>
    <mergeCell ref="D8:G8"/>
    <mergeCell ref="F9:F11"/>
    <mergeCell ref="B19:C19"/>
    <mergeCell ref="B33:D33"/>
    <mergeCell ref="B22:G22"/>
    <mergeCell ref="B31:G31"/>
    <mergeCell ref="G9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ЦБ</cp:lastModifiedBy>
  <cp:lastPrinted>2020-06-01T03:45:36Z</cp:lastPrinted>
  <dcterms:created xsi:type="dcterms:W3CDTF">2002-03-25T05:35:56Z</dcterms:created>
  <dcterms:modified xsi:type="dcterms:W3CDTF">2024-04-01T13:24:17Z</dcterms:modified>
</cp:coreProperties>
</file>