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Б\Desktop\Закупки 2022\Архангельское 3\"/>
    </mc:Choice>
  </mc:AlternateContent>
  <bookViews>
    <workbookView xWindow="690" yWindow="2175" windowWidth="23040" windowHeight="12150"/>
  </bookViews>
  <sheets>
    <sheet name="Лист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D37" i="3"/>
  <c r="G13" i="3"/>
  <c r="G14" i="3" l="1"/>
  <c r="G15" i="3" s="1"/>
  <c r="F14" i="3"/>
  <c r="F15" i="3" s="1"/>
  <c r="G16" i="3"/>
  <c r="F16" i="3"/>
  <c r="E16" i="3"/>
  <c r="D16" i="3"/>
  <c r="E14" i="3"/>
  <c r="E15" i="3" s="1"/>
  <c r="D14" i="3"/>
  <c r="D15" i="3" s="1"/>
  <c r="E17" i="3" l="1"/>
  <c r="E18" i="3" s="1"/>
  <c r="E19" i="3" s="1"/>
  <c r="F17" i="3"/>
  <c r="F18" i="3" s="1"/>
  <c r="F19" i="3" s="1"/>
  <c r="D17" i="3"/>
  <c r="D18" i="3" s="1"/>
  <c r="D19" i="3" s="1"/>
  <c r="G17" i="3"/>
  <c r="G18" i="3" s="1"/>
  <c r="G19" i="3" s="1"/>
</calcChain>
</file>

<file path=xl/sharedStrings.xml><?xml version="1.0" encoding="utf-8"?>
<sst xmlns="http://schemas.openxmlformats.org/spreadsheetml/2006/main" count="34" uniqueCount="33">
  <si>
    <t>№ пп</t>
  </si>
  <si>
    <t>Наименование глав, объектов, работ и затрат</t>
  </si>
  <si>
    <t>НДС - 20%</t>
  </si>
  <si>
    <t>Расчет начальной (максимальной)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</si>
  <si>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t xml:space="preserve">на 2022 год </t>
  </si>
  <si>
    <t>Приложение № 1 к Обоснованию начальной (максимальной) цены контракта</t>
  </si>
  <si>
    <t xml:space="preserve">Индекс прогнозной инфляции </t>
  </si>
  <si>
    <t>2. Расчет индекса прогнозной инфляции:</t>
  </si>
  <si>
    <t>1. Расчет индекса фактической инфляции:</t>
  </si>
  <si>
    <t xml:space="preserve">Индекс фактической инфляции </t>
  </si>
  <si>
    <t>Итого с учетом индекса фактической инфляции</t>
  </si>
  <si>
    <t>Итого с учетом индекса прогнозной инфляции</t>
  </si>
  <si>
    <t>*Итого начальная (максимальная) цена контракта с НДС</t>
  </si>
  <si>
    <t xml:space="preserve"> на 2022 год</t>
  </si>
  <si>
    <t xml:space="preserve">Ежемесячный прогнозный индекс
</t>
  </si>
  <si>
    <t>Основания для расчета: Утвержденный локальный сметный расчет.</t>
  </si>
  <si>
    <t>Номера сметных расчетов (смет) и позиций в сметных расчетах (сметах), относящиеся к соответствующим отдельным этапам исполнения контракта</t>
  </si>
  <si>
    <t>прочие</t>
  </si>
  <si>
    <t>оборудование</t>
  </si>
  <si>
    <t>строительно-монтажные работы</t>
  </si>
  <si>
    <t>Годовой индекс прогнозной инфляции (размер индексов инфляции определен согласно письму  Минэкономразвития России от 28.09.2022 г. №36804-ПК/Д03и, отрасль "Инвестиции в основной капитал"):</t>
  </si>
  <si>
    <r>
      <rPr>
        <vertAlign val="superscript"/>
        <sz val="10"/>
        <rFont val="Times New Roman"/>
        <family val="1"/>
        <charset val="204"/>
      </rPr>
      <t>12</t>
    </r>
    <r>
      <rPr>
        <sz val="10"/>
        <rFont val="Times New Roman"/>
        <family val="1"/>
        <charset val="204"/>
      </rPr>
      <t xml:space="preserve">√1,139=  </t>
    </r>
    <r>
      <rPr>
        <b/>
        <sz val="10"/>
        <rFont val="Times New Roman"/>
        <family val="1"/>
        <charset val="204"/>
      </rPr>
      <t xml:space="preserve"> 1,0109</t>
    </r>
  </si>
  <si>
    <t>ЛОКАЛЬНЫЙ СМЕТНЫЙ РАСЧЕТ (СМЕТА) № 02-01-01</t>
  </si>
  <si>
    <t>Дата формирования НМЦК - ноябрь 2022 года</t>
  </si>
  <si>
    <t>Дата начала исполнения контракта - с даты заключения контракта;</t>
  </si>
  <si>
    <t>Сметная стоимость, руб.</t>
  </si>
  <si>
    <t>Общая сметная стоимость, руб.</t>
  </si>
  <si>
    <t>К на 2022 г. =(1,0109^2-1)/2+1</t>
  </si>
  <si>
    <t>Капитальный ремонт кровли здания Архангельского СДК, Администрации ФАП, библиотеки, с. Архангельское ул.Новая д.4, Красногорский район Удмуртской Республики</t>
  </si>
  <si>
    <t xml:space="preserve">Уровень цен утвержденной сметы - 2 квартал 2022 года </t>
  </si>
  <si>
    <t>0,9971*0,9905*1,0476*1,0476=</t>
  </si>
  <si>
    <t>Дата окончания исполнения контракта - 31.12.2022</t>
  </si>
  <si>
    <t>*В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85 281,85  рубля(ей).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</si>
</sst>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00"/>
    <numFmt numFmtId="165" formatCode="0.00000"/>
    <numFmt numFmtId="166" formatCode="0.0000"/>
    <numFmt numFmtId="167" formatCode="#,##0.0000"/>
  </numFmts>
  <fonts count="28" x14ac:knownFonts="1"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vertAlign val="superscript"/>
      <sz val="10"/>
      <name val="Times New Roman"/>
      <family val="1"/>
      <charset val="204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3" applyNumberFormat="0" applyAlignment="0" applyProtection="0"/>
    <xf numFmtId="0" fontId="11" fillId="7" borderId="3" applyNumberFormat="0" applyAlignment="0" applyProtection="0"/>
    <xf numFmtId="0" fontId="12" fillId="20" borderId="4" applyNumberFormat="0" applyAlignment="0" applyProtection="0"/>
    <xf numFmtId="0" fontId="12" fillId="20" borderId="4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21" borderId="9" applyNumberFormat="0" applyAlignment="0" applyProtection="0"/>
    <xf numFmtId="0" fontId="18" fillId="21" borderId="9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" fillId="23" borderId="10" applyNumberFormat="0" applyFont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27" fillId="0" borderId="0" xfId="0" applyFont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166" fontId="3" fillId="0" borderId="0" xfId="0" applyNumberFormat="1" applyFont="1" applyAlignment="1">
      <alignment horizontal="center" vertical="top"/>
    </xf>
    <xf numFmtId="166" fontId="3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49" fontId="26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66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 wrapText="1"/>
    </xf>
    <xf numFmtId="10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vertical="top" wrapText="1"/>
    </xf>
    <xf numFmtId="167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</cellXfs>
  <cellStyles count="72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1"/>
    <cellStyle name="Акцент1 3" xfId="20"/>
    <cellStyle name="Акцент2 2" xfId="23"/>
    <cellStyle name="Акцент2 3" xfId="22"/>
    <cellStyle name="Акцент3 2" xfId="25"/>
    <cellStyle name="Акцент3 3" xfId="24"/>
    <cellStyle name="Акцент4 2" xfId="27"/>
    <cellStyle name="Акцент4 3" xfId="26"/>
    <cellStyle name="Акцент5 2" xfId="29"/>
    <cellStyle name="Акцент5 3" xfId="28"/>
    <cellStyle name="Акцент6 2" xfId="31"/>
    <cellStyle name="Акцент6 3" xfId="30"/>
    <cellStyle name="Ввод  2" xfId="33"/>
    <cellStyle name="Ввод  3" xfId="32"/>
    <cellStyle name="Вывод 2" xfId="35"/>
    <cellStyle name="Вывод 3" xfId="34"/>
    <cellStyle name="Вычисление 2" xfId="37"/>
    <cellStyle name="Вычисление 3" xfId="36"/>
    <cellStyle name="Заголовок 1 2" xfId="39"/>
    <cellStyle name="Заголовок 1 3" xfId="38"/>
    <cellStyle name="Заголовок 2 2" xfId="41"/>
    <cellStyle name="Заголовок 2 3" xfId="40"/>
    <cellStyle name="Заголовок 3 2" xfId="43"/>
    <cellStyle name="Заголовок 3 3" xfId="42"/>
    <cellStyle name="Заголовок 4 2" xfId="45"/>
    <cellStyle name="Заголовок 4 3" xfId="44"/>
    <cellStyle name="Итог 2" xfId="47"/>
    <cellStyle name="Итог 3" xfId="46"/>
    <cellStyle name="Контрольная ячейка 2" xfId="49"/>
    <cellStyle name="Контрольная ячейка 3" xfId="48"/>
    <cellStyle name="Название 2" xfId="51"/>
    <cellStyle name="Название 3" xfId="50"/>
    <cellStyle name="Нейтральный 2" xfId="53"/>
    <cellStyle name="Нейтральный 3" xfId="52"/>
    <cellStyle name="Обычный" xfId="0" builtinId="0"/>
    <cellStyle name="Обычный 2" xfId="54"/>
    <cellStyle name="Обычный 2 2" xfId="55"/>
    <cellStyle name="Обычный 3" xfId="1"/>
    <cellStyle name="Обычный 5" xfId="56"/>
    <cellStyle name="Обычный 8" xfId="57"/>
    <cellStyle name="Обычный 9" xfId="58"/>
    <cellStyle name="Плохой 2" xfId="60"/>
    <cellStyle name="Плохой 3" xfId="59"/>
    <cellStyle name="Пояснение 2" xfId="62"/>
    <cellStyle name="Пояснение 3" xfId="61"/>
    <cellStyle name="Примечание 2" xfId="64"/>
    <cellStyle name="Примечание 3" xfId="63"/>
    <cellStyle name="Связанная ячейка 2" xfId="66"/>
    <cellStyle name="Связанная ячейка 3" xfId="65"/>
    <cellStyle name="Текст предупреждения 2" xfId="68"/>
    <cellStyle name="Текст предупреждения 3" xfId="67"/>
    <cellStyle name="Финансовый 2" xfId="69"/>
    <cellStyle name="Хороший 2" xfId="71"/>
    <cellStyle name="Хороший 3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zoomScale="85" zoomScaleNormal="85" workbookViewId="0">
      <selection activeCell="B39" sqref="B39:G39"/>
    </sheetView>
  </sheetViews>
  <sheetFormatPr defaultColWidth="9.140625" defaultRowHeight="12.75" x14ac:dyDescent="0.2"/>
  <cols>
    <col min="1" max="1" width="5" style="1" customWidth="1"/>
    <col min="2" max="2" width="23.85546875" style="2" customWidth="1"/>
    <col min="3" max="3" width="51.28515625" style="2" customWidth="1"/>
    <col min="4" max="4" width="13.140625" style="4" customWidth="1"/>
    <col min="5" max="5" width="13" style="4" customWidth="1"/>
    <col min="6" max="6" width="13.42578125" style="4" customWidth="1"/>
    <col min="7" max="7" width="13.85546875" style="4" customWidth="1"/>
    <col min="8" max="8" width="16" style="3" customWidth="1"/>
    <col min="9" max="16384" width="9.140625" style="3"/>
  </cols>
  <sheetData>
    <row r="1" spans="1:8" ht="30" customHeight="1" x14ac:dyDescent="0.2">
      <c r="A1" s="12"/>
      <c r="B1" s="12"/>
      <c r="C1" s="12"/>
      <c r="D1" s="13"/>
      <c r="E1" s="52" t="s">
        <v>5</v>
      </c>
      <c r="F1" s="52"/>
      <c r="G1" s="52"/>
    </row>
    <row r="2" spans="1:8" ht="54.6" customHeight="1" x14ac:dyDescent="0.2">
      <c r="A2" s="53" t="s">
        <v>3</v>
      </c>
      <c r="B2" s="53"/>
      <c r="C2" s="53"/>
      <c r="D2" s="53"/>
      <c r="E2" s="53"/>
      <c r="F2" s="53"/>
      <c r="G2" s="53"/>
    </row>
    <row r="3" spans="1:8" ht="30.6" customHeight="1" x14ac:dyDescent="0.2">
      <c r="A3" s="53" t="s">
        <v>28</v>
      </c>
      <c r="B3" s="53"/>
      <c r="C3" s="53"/>
      <c r="D3" s="53"/>
      <c r="E3" s="53"/>
      <c r="F3" s="53"/>
      <c r="G3" s="53"/>
    </row>
    <row r="4" spans="1:8" ht="17.25" customHeight="1" x14ac:dyDescent="0.2">
      <c r="A4" s="55" t="s">
        <v>15</v>
      </c>
      <c r="B4" s="55"/>
      <c r="C4" s="55"/>
      <c r="D4" s="15"/>
      <c r="E4" s="15"/>
      <c r="F4" s="6"/>
      <c r="G4" s="6"/>
      <c r="H4" s="6"/>
    </row>
    <row r="5" spans="1:8" ht="17.25" customHeight="1" x14ac:dyDescent="0.2">
      <c r="A5" s="14"/>
      <c r="B5" s="14"/>
      <c r="C5" s="14"/>
      <c r="D5" s="15"/>
      <c r="E5" s="15"/>
      <c r="F5" s="6"/>
      <c r="G5" s="6"/>
      <c r="H5" s="6"/>
    </row>
    <row r="6" spans="1:8" ht="26.25" customHeight="1" x14ac:dyDescent="0.2">
      <c r="A6" s="56"/>
      <c r="B6" s="56"/>
      <c r="C6" s="56"/>
      <c r="D6" s="57"/>
      <c r="E6" s="57"/>
      <c r="F6" s="57"/>
      <c r="G6" s="57"/>
      <c r="H6" s="7"/>
    </row>
    <row r="7" spans="1:8" x14ac:dyDescent="0.2">
      <c r="A7" s="9"/>
      <c r="B7" s="8"/>
      <c r="C7" s="8"/>
      <c r="D7" s="17"/>
      <c r="E7" s="17"/>
      <c r="F7" s="17"/>
      <c r="G7" s="17"/>
    </row>
    <row r="8" spans="1:8" ht="12.75" customHeight="1" x14ac:dyDescent="0.2">
      <c r="A8" s="58" t="s">
        <v>0</v>
      </c>
      <c r="B8" s="61" t="s">
        <v>16</v>
      </c>
      <c r="C8" s="61" t="s">
        <v>1</v>
      </c>
      <c r="D8" s="64" t="s">
        <v>25</v>
      </c>
      <c r="E8" s="65"/>
      <c r="F8" s="66"/>
      <c r="G8" s="58" t="s">
        <v>26</v>
      </c>
    </row>
    <row r="9" spans="1:8" ht="12.75" customHeight="1" x14ac:dyDescent="0.2">
      <c r="A9" s="59"/>
      <c r="B9" s="62"/>
      <c r="C9" s="62"/>
      <c r="D9" s="58" t="s">
        <v>19</v>
      </c>
      <c r="E9" s="58" t="s">
        <v>18</v>
      </c>
      <c r="F9" s="58" t="s">
        <v>17</v>
      </c>
      <c r="G9" s="59"/>
    </row>
    <row r="10" spans="1:8" x14ac:dyDescent="0.2">
      <c r="A10" s="59"/>
      <c r="B10" s="62"/>
      <c r="C10" s="62"/>
      <c r="D10" s="59"/>
      <c r="E10" s="59"/>
      <c r="F10" s="59"/>
      <c r="G10" s="59"/>
    </row>
    <row r="11" spans="1:8" ht="66" customHeight="1" x14ac:dyDescent="0.2">
      <c r="A11" s="60"/>
      <c r="B11" s="63"/>
      <c r="C11" s="63"/>
      <c r="D11" s="60"/>
      <c r="E11" s="60"/>
      <c r="F11" s="60"/>
      <c r="G11" s="60"/>
    </row>
    <row r="12" spans="1:8" x14ac:dyDescent="0.2">
      <c r="A12" s="18">
        <v>1</v>
      </c>
      <c r="B12" s="19">
        <v>2</v>
      </c>
      <c r="C12" s="19">
        <v>3</v>
      </c>
      <c r="D12" s="18">
        <v>4</v>
      </c>
      <c r="E12" s="18">
        <v>5</v>
      </c>
      <c r="F12" s="18">
        <v>6</v>
      </c>
      <c r="G12" s="18">
        <v>7</v>
      </c>
    </row>
    <row r="13" spans="1:8" ht="47.45" customHeight="1" x14ac:dyDescent="0.2">
      <c r="A13" s="20">
        <v>1</v>
      </c>
      <c r="B13" s="21" t="s">
        <v>22</v>
      </c>
      <c r="C13" s="22" t="s">
        <v>28</v>
      </c>
      <c r="D13" s="23">
        <v>71068.210000000006</v>
      </c>
      <c r="E13" s="23"/>
      <c r="F13" s="23"/>
      <c r="G13" s="23">
        <f>D13+E13+F13</f>
        <v>71068.210000000006</v>
      </c>
    </row>
    <row r="14" spans="1:8" x14ac:dyDescent="0.2">
      <c r="A14" s="24"/>
      <c r="B14" s="25"/>
      <c r="C14" s="16" t="s">
        <v>9</v>
      </c>
      <c r="D14" s="26">
        <f>D28</f>
        <v>1.0839000000000001</v>
      </c>
      <c r="E14" s="26">
        <f>D28</f>
        <v>1.0839000000000001</v>
      </c>
      <c r="F14" s="27">
        <f>D28</f>
        <v>1.0839000000000001</v>
      </c>
      <c r="G14" s="26">
        <f>D28</f>
        <v>1.0839000000000001</v>
      </c>
    </row>
    <row r="15" spans="1:8" x14ac:dyDescent="0.2">
      <c r="A15" s="24"/>
      <c r="B15" s="25"/>
      <c r="C15" s="16" t="s">
        <v>10</v>
      </c>
      <c r="D15" s="23">
        <f>D14*D13</f>
        <v>77030.832819000017</v>
      </c>
      <c r="E15" s="23">
        <f t="shared" ref="E15:G15" si="0">E14*E13</f>
        <v>0</v>
      </c>
      <c r="F15" s="23">
        <f t="shared" si="0"/>
        <v>0</v>
      </c>
      <c r="G15" s="23">
        <f t="shared" si="0"/>
        <v>77030.832819000017</v>
      </c>
    </row>
    <row r="16" spans="1:8" x14ac:dyDescent="0.2">
      <c r="A16" s="24"/>
      <c r="B16" s="28"/>
      <c r="C16" s="29" t="s">
        <v>6</v>
      </c>
      <c r="D16" s="30">
        <f>D37</f>
        <v>1.0109999999999999</v>
      </c>
      <c r="E16" s="31">
        <f>D37</f>
        <v>1.0109999999999999</v>
      </c>
      <c r="F16" s="31">
        <f>D37</f>
        <v>1.0109999999999999</v>
      </c>
      <c r="G16" s="30">
        <f>D37</f>
        <v>1.0109999999999999</v>
      </c>
    </row>
    <row r="17" spans="1:7" ht="12.75" customHeight="1" x14ac:dyDescent="0.2">
      <c r="A17" s="24"/>
      <c r="B17" s="32"/>
      <c r="C17" s="33" t="s">
        <v>11</v>
      </c>
      <c r="D17" s="50">
        <f>D15*D16</f>
        <v>77878.171980009007</v>
      </c>
      <c r="E17" s="50">
        <f t="shared" ref="E17:G17" si="1">E15*E16</f>
        <v>0</v>
      </c>
      <c r="F17" s="50">
        <f t="shared" si="1"/>
        <v>0</v>
      </c>
      <c r="G17" s="50">
        <f t="shared" si="1"/>
        <v>77878.171980009007</v>
      </c>
    </row>
    <row r="18" spans="1:7" x14ac:dyDescent="0.2">
      <c r="A18" s="34"/>
      <c r="B18" s="25"/>
      <c r="C18" s="35" t="s">
        <v>2</v>
      </c>
      <c r="D18" s="50">
        <f>D17*0.2</f>
        <v>15575.634396001802</v>
      </c>
      <c r="E18" s="50">
        <f t="shared" ref="E18:G18" si="2">E17*0.2</f>
        <v>0</v>
      </c>
      <c r="F18" s="50">
        <f t="shared" si="2"/>
        <v>0</v>
      </c>
      <c r="G18" s="50">
        <f t="shared" si="2"/>
        <v>15575.634396001802</v>
      </c>
    </row>
    <row r="19" spans="1:7" s="5" customFormat="1" x14ac:dyDescent="0.2">
      <c r="A19" s="24"/>
      <c r="B19" s="68" t="s">
        <v>12</v>
      </c>
      <c r="C19" s="69"/>
      <c r="D19" s="50">
        <f>D17+D18</f>
        <v>93453.806376010805</v>
      </c>
      <c r="E19" s="50">
        <f t="shared" ref="E19:G19" si="3">E17+E18</f>
        <v>0</v>
      </c>
      <c r="F19" s="50">
        <f t="shared" si="3"/>
        <v>0</v>
      </c>
      <c r="G19" s="50">
        <f t="shared" si="3"/>
        <v>93453.806376010805</v>
      </c>
    </row>
    <row r="20" spans="1:7" s="5" customFormat="1" x14ac:dyDescent="0.2">
      <c r="A20" s="9"/>
      <c r="B20" s="8"/>
      <c r="C20" s="8"/>
      <c r="D20" s="10"/>
      <c r="E20" s="10"/>
      <c r="F20" s="10"/>
      <c r="G20" s="10"/>
    </row>
    <row r="21" spans="1:7" s="5" customFormat="1" ht="12" x14ac:dyDescent="0.2">
      <c r="A21" s="36"/>
      <c r="B21" s="54" t="s">
        <v>24</v>
      </c>
      <c r="C21" s="54"/>
      <c r="D21" s="54"/>
      <c r="E21" s="54"/>
      <c r="F21" s="54"/>
      <c r="G21" s="54"/>
    </row>
    <row r="22" spans="1:7" s="5" customFormat="1" ht="12" x14ac:dyDescent="0.2">
      <c r="A22" s="36"/>
      <c r="B22" s="54" t="s">
        <v>31</v>
      </c>
      <c r="C22" s="54"/>
      <c r="D22" s="54"/>
      <c r="E22" s="54"/>
      <c r="F22" s="54"/>
      <c r="G22" s="54"/>
    </row>
    <row r="23" spans="1:7" s="5" customFormat="1" ht="12" x14ac:dyDescent="0.2">
      <c r="A23" s="36"/>
      <c r="B23" s="37"/>
      <c r="C23" s="37"/>
      <c r="D23" s="37"/>
      <c r="E23" s="37"/>
      <c r="F23" s="37"/>
      <c r="G23" s="37"/>
    </row>
    <row r="24" spans="1:7" s="5" customFormat="1" ht="12" x14ac:dyDescent="0.2">
      <c r="A24" s="36"/>
      <c r="B24" s="37" t="s">
        <v>29</v>
      </c>
      <c r="C24" s="37"/>
      <c r="D24" s="37"/>
      <c r="E24" s="37"/>
      <c r="F24" s="37"/>
      <c r="G24" s="37"/>
    </row>
    <row r="25" spans="1:7" s="5" customFormat="1" ht="12" x14ac:dyDescent="0.2">
      <c r="A25" s="36"/>
      <c r="B25" s="37" t="s">
        <v>23</v>
      </c>
      <c r="C25" s="37"/>
      <c r="D25" s="37"/>
      <c r="E25" s="37"/>
      <c r="F25" s="37"/>
      <c r="G25" s="37"/>
    </row>
    <row r="26" spans="1:7" s="5" customFormat="1" ht="12" x14ac:dyDescent="0.2">
      <c r="A26" s="36"/>
      <c r="B26" s="37"/>
      <c r="C26" s="37"/>
      <c r="D26" s="37"/>
      <c r="E26" s="37"/>
      <c r="F26" s="37"/>
      <c r="G26" s="37"/>
    </row>
    <row r="27" spans="1:7" s="5" customFormat="1" x14ac:dyDescent="0.2">
      <c r="A27" s="36"/>
      <c r="B27" s="38" t="s">
        <v>8</v>
      </c>
      <c r="C27" s="37"/>
      <c r="D27" s="37"/>
      <c r="E27" s="37"/>
      <c r="F27" s="37"/>
      <c r="G27" s="37"/>
    </row>
    <row r="28" spans="1:7" s="5" customFormat="1" x14ac:dyDescent="0.2">
      <c r="A28" s="36"/>
      <c r="B28" s="67" t="s">
        <v>30</v>
      </c>
      <c r="C28" s="67"/>
      <c r="D28" s="39">
        <f>ROUND(0.9971*0.9905*1.0476*1.0476,4)</f>
        <v>1.0839000000000001</v>
      </c>
      <c r="E28" s="37"/>
      <c r="F28" s="37"/>
      <c r="G28" s="37"/>
    </row>
    <row r="29" spans="1:7" s="5" customFormat="1" ht="12" x14ac:dyDescent="0.2">
      <c r="A29" s="36"/>
      <c r="B29" s="37"/>
      <c r="C29" s="37"/>
      <c r="D29" s="37"/>
      <c r="E29" s="37"/>
      <c r="F29" s="37"/>
      <c r="G29" s="37"/>
    </row>
    <row r="30" spans="1:7" s="5" customFormat="1" x14ac:dyDescent="0.2">
      <c r="A30" s="36"/>
      <c r="B30" s="38" t="s">
        <v>7</v>
      </c>
      <c r="C30" s="40"/>
      <c r="D30" s="41"/>
      <c r="E30" s="41"/>
      <c r="F30" s="41"/>
      <c r="G30" s="37"/>
    </row>
    <row r="31" spans="1:7" s="5" customFormat="1" ht="27.6" customHeight="1" x14ac:dyDescent="0.2">
      <c r="A31" s="36"/>
      <c r="B31" s="70" t="s">
        <v>20</v>
      </c>
      <c r="C31" s="70"/>
      <c r="D31" s="70"/>
      <c r="E31" s="70"/>
      <c r="F31" s="70"/>
      <c r="G31" s="70"/>
    </row>
    <row r="32" spans="1:7" s="5" customFormat="1" x14ac:dyDescent="0.2">
      <c r="A32" s="36"/>
      <c r="B32" s="42" t="s">
        <v>4</v>
      </c>
      <c r="C32" s="43">
        <v>1.139</v>
      </c>
      <c r="D32" s="41"/>
      <c r="E32" s="41"/>
      <c r="F32" s="41"/>
      <c r="G32" s="37"/>
    </row>
    <row r="33" spans="1:7" s="5" customFormat="1" x14ac:dyDescent="0.2">
      <c r="A33" s="36"/>
      <c r="B33" s="38"/>
      <c r="C33" s="40"/>
      <c r="D33" s="41"/>
      <c r="E33" s="41"/>
      <c r="F33" s="41"/>
      <c r="G33" s="37"/>
    </row>
    <row r="34" spans="1:7" s="5" customFormat="1" x14ac:dyDescent="0.2">
      <c r="A34" s="36"/>
      <c r="B34" s="70" t="s">
        <v>14</v>
      </c>
      <c r="C34" s="70"/>
      <c r="D34" s="70"/>
      <c r="E34" s="41"/>
      <c r="F34" s="41"/>
      <c r="G34" s="37"/>
    </row>
    <row r="35" spans="1:7" s="5" customFormat="1" ht="15" customHeight="1" x14ac:dyDescent="0.2">
      <c r="A35" s="36"/>
      <c r="B35" s="8" t="s">
        <v>13</v>
      </c>
      <c r="C35" s="40" t="s">
        <v>21</v>
      </c>
      <c r="D35" s="44"/>
      <c r="E35" s="41"/>
      <c r="F35" s="45"/>
      <c r="G35" s="37"/>
    </row>
    <row r="36" spans="1:7" s="5" customFormat="1" x14ac:dyDescent="0.2">
      <c r="A36" s="36"/>
      <c r="B36" s="46"/>
      <c r="C36" s="46"/>
      <c r="D36" s="46"/>
      <c r="E36" s="46"/>
      <c r="F36" s="46"/>
      <c r="G36" s="37"/>
    </row>
    <row r="37" spans="1:7" s="5" customFormat="1" x14ac:dyDescent="0.2">
      <c r="A37" s="36"/>
      <c r="B37" s="38" t="s">
        <v>27</v>
      </c>
      <c r="C37" s="43"/>
      <c r="D37" s="47">
        <f>ROUND((1.0109^2-1)/2+1,4)</f>
        <v>1.0109999999999999</v>
      </c>
      <c r="E37" s="45"/>
      <c r="F37" s="41"/>
      <c r="G37" s="37"/>
    </row>
    <row r="38" spans="1:7" s="5" customFormat="1" ht="12.75" customHeight="1" x14ac:dyDescent="0.2">
      <c r="A38" s="36"/>
      <c r="B38" s="46"/>
      <c r="C38" s="46"/>
      <c r="D38" s="46"/>
      <c r="E38" s="41"/>
      <c r="F38" s="41"/>
      <c r="G38" s="37"/>
    </row>
    <row r="39" spans="1:7" ht="30" customHeight="1" x14ac:dyDescent="0.2">
      <c r="A39" s="9"/>
      <c r="B39" s="51" t="s">
        <v>32</v>
      </c>
      <c r="C39" s="51"/>
      <c r="D39" s="51"/>
      <c r="E39" s="51"/>
      <c r="F39" s="51"/>
      <c r="G39" s="51"/>
    </row>
    <row r="40" spans="1:7" x14ac:dyDescent="0.2">
      <c r="A40" s="9"/>
      <c r="B40" s="48"/>
      <c r="C40" s="48"/>
      <c r="D40" s="48"/>
      <c r="E40" s="48"/>
      <c r="F40" s="48"/>
      <c r="G40" s="48"/>
    </row>
    <row r="41" spans="1:7" x14ac:dyDescent="0.2">
      <c r="A41" s="9"/>
      <c r="B41" s="48"/>
      <c r="C41" s="48"/>
      <c r="D41" s="48"/>
      <c r="E41" s="48"/>
      <c r="F41" s="48"/>
      <c r="G41" s="48"/>
    </row>
    <row r="42" spans="1:7" x14ac:dyDescent="0.2">
      <c r="A42" s="9"/>
      <c r="B42" s="48"/>
      <c r="C42" s="48"/>
      <c r="D42" s="48"/>
      <c r="E42" s="48"/>
      <c r="F42" s="48"/>
      <c r="G42" s="48"/>
    </row>
    <row r="43" spans="1:7" x14ac:dyDescent="0.2">
      <c r="A43" s="9"/>
      <c r="B43" s="8"/>
      <c r="C43" s="8"/>
      <c r="D43" s="10"/>
      <c r="E43" s="10"/>
      <c r="F43" s="10"/>
      <c r="G43" s="10"/>
    </row>
    <row r="44" spans="1:7" x14ac:dyDescent="0.2">
      <c r="A44" s="9"/>
      <c r="B44" s="8"/>
      <c r="C44" s="8"/>
      <c r="D44" s="10"/>
      <c r="E44" s="10"/>
      <c r="F44" s="10"/>
      <c r="G44" s="10"/>
    </row>
    <row r="45" spans="1:7" x14ac:dyDescent="0.2">
      <c r="A45" s="9"/>
      <c r="B45" s="8"/>
      <c r="C45" s="8"/>
      <c r="D45" s="10"/>
      <c r="E45" s="10"/>
      <c r="F45" s="10"/>
      <c r="G45" s="10"/>
    </row>
    <row r="46" spans="1:7" x14ac:dyDescent="0.2">
      <c r="A46" s="9"/>
      <c r="B46" s="8"/>
      <c r="C46" s="8"/>
      <c r="D46" s="10"/>
      <c r="E46" s="10"/>
      <c r="F46" s="10"/>
      <c r="G46" s="10"/>
    </row>
    <row r="47" spans="1:7" x14ac:dyDescent="0.2">
      <c r="A47" s="9"/>
      <c r="B47" s="8"/>
      <c r="C47" s="8"/>
      <c r="D47" s="10"/>
      <c r="E47" s="10"/>
      <c r="F47" s="10"/>
      <c r="G47" s="10"/>
    </row>
    <row r="48" spans="1:7" x14ac:dyDescent="0.2">
      <c r="A48" s="9"/>
      <c r="B48" s="8"/>
      <c r="C48" s="8"/>
      <c r="D48" s="10"/>
      <c r="E48" s="10"/>
      <c r="F48" s="10"/>
      <c r="G48" s="10"/>
    </row>
    <row r="49" spans="1:7" x14ac:dyDescent="0.2">
      <c r="A49" s="9"/>
      <c r="B49" s="8"/>
      <c r="C49" s="8"/>
      <c r="D49" s="10"/>
      <c r="E49" s="10"/>
      <c r="F49" s="10"/>
      <c r="G49" s="49"/>
    </row>
    <row r="65" spans="4:4" ht="15.75" x14ac:dyDescent="0.2">
      <c r="D65" s="11"/>
    </row>
    <row r="66" spans="4:4" ht="15.75" x14ac:dyDescent="0.2">
      <c r="D66" s="11"/>
    </row>
  </sheetData>
  <mergeCells count="21">
    <mergeCell ref="F9:F11"/>
    <mergeCell ref="B19:C19"/>
    <mergeCell ref="B34:D34"/>
    <mergeCell ref="B22:G22"/>
    <mergeCell ref="B31:G31"/>
    <mergeCell ref="B39:G39"/>
    <mergeCell ref="E1:G1"/>
    <mergeCell ref="A2:G2"/>
    <mergeCell ref="A3:G3"/>
    <mergeCell ref="B21:G21"/>
    <mergeCell ref="A4:C4"/>
    <mergeCell ref="A6:C6"/>
    <mergeCell ref="D6:G6"/>
    <mergeCell ref="A8:A11"/>
    <mergeCell ref="B8:B11"/>
    <mergeCell ref="C8:C11"/>
    <mergeCell ref="D8:F8"/>
    <mergeCell ref="G8:G11"/>
    <mergeCell ref="D9:D11"/>
    <mergeCell ref="B28:C28"/>
    <mergeCell ref="E9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ЦБ</cp:lastModifiedBy>
  <cp:lastPrinted>2020-06-01T03:45:36Z</cp:lastPrinted>
  <dcterms:created xsi:type="dcterms:W3CDTF">2002-03-25T05:35:56Z</dcterms:created>
  <dcterms:modified xsi:type="dcterms:W3CDTF">2022-11-24T04:15:40Z</dcterms:modified>
</cp:coreProperties>
</file>