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2022 год\ЗАКУПКИ\Декабрь\ПОВТОРНО Содержание шк.маршрутов в Красногорском районе_42614\Участникам\"/>
    </mc:Choice>
  </mc:AlternateContent>
  <xr:revisionPtr revIDLastSave="0" documentId="13_ncr:1_{081F5207-5AAA-47E3-BC66-2231F7CB37A8}" xr6:coauthVersionLast="47" xr6:coauthVersionMax="47" xr10:uidLastSave="{00000000-0000-0000-0000-000000000000}"/>
  <bookViews>
    <workbookView xWindow="-120" yWindow="-120" windowWidth="29040" windowHeight="15840" tabRatio="905" activeTab="2" xr2:uid="{00000000-000D-0000-FFFF-FFFF00000000}"/>
  </bookViews>
  <sheets>
    <sheet name="индексы" sheetId="369" r:id="rId1"/>
    <sheet name="ИФИ, ИПИ" sheetId="366" r:id="rId2"/>
    <sheet name="Единички" sheetId="362" r:id="rId3"/>
    <sheet name="1.1" sheetId="371" r:id="rId4"/>
    <sheet name="1.2" sheetId="372" r:id="rId5"/>
    <sheet name="1.3" sheetId="373" r:id="rId6"/>
    <sheet name="1.4" sheetId="374" r:id="rId7"/>
    <sheet name="1.5" sheetId="375" r:id="rId8"/>
    <sheet name="1.6" sheetId="376" r:id="rId9"/>
    <sheet name="1.7" sheetId="377" r:id="rId10"/>
    <sheet name="1.8" sheetId="378" r:id="rId11"/>
    <sheet name="1.9" sheetId="379" r:id="rId12"/>
    <sheet name="2.1" sheetId="380" r:id="rId13"/>
    <sheet name="2.2" sheetId="381" r:id="rId14"/>
    <sheet name="2.3" sheetId="382" r:id="rId15"/>
    <sheet name="2.4" sheetId="383" r:id="rId16"/>
    <sheet name="2.5" sheetId="384" r:id="rId17"/>
    <sheet name="2.6" sheetId="385" r:id="rId18"/>
    <sheet name="2.7" sheetId="386" r:id="rId19"/>
    <sheet name="2.8" sheetId="387" r:id="rId20"/>
    <sheet name="2.9" sheetId="388" r:id="rId21"/>
    <sheet name="2.10" sheetId="389" r:id="rId22"/>
    <sheet name="2.11" sheetId="390" r:id="rId23"/>
    <sheet name="2.12" sheetId="397" r:id="rId24"/>
    <sheet name="2.13" sheetId="392" r:id="rId25"/>
    <sheet name="2.14" sheetId="393" r:id="rId26"/>
    <sheet name="2.15" sheetId="394" r:id="rId27"/>
    <sheet name="2.16" sheetId="395" r:id="rId28"/>
    <sheet name="2.17" sheetId="396" r:id="rId29"/>
  </sheets>
  <definedNames>
    <definedName name="_xlnm.Print_Titles" localSheetId="3">'1.1'!$20:$20</definedName>
    <definedName name="_xlnm.Print_Titles" localSheetId="4">'1.2'!$20:$20</definedName>
    <definedName name="_xlnm.Print_Titles" localSheetId="5">'1.3'!$20:$20</definedName>
    <definedName name="_xlnm.Print_Titles" localSheetId="6">'1.4'!$20:$20</definedName>
    <definedName name="_xlnm.Print_Titles" localSheetId="7">'1.5'!$20:$20</definedName>
    <definedName name="_xlnm.Print_Titles" localSheetId="8">'1.6'!$20:$20</definedName>
    <definedName name="_xlnm.Print_Titles" localSheetId="9">'1.7'!$20:$20</definedName>
    <definedName name="_xlnm.Print_Titles" localSheetId="10">'1.8'!$20:$20</definedName>
    <definedName name="_xlnm.Print_Titles" localSheetId="11">'1.9'!$20:$20</definedName>
    <definedName name="_xlnm.Print_Titles" localSheetId="12">'2.1'!$20:$20</definedName>
    <definedName name="_xlnm.Print_Titles" localSheetId="21">'2.10'!$20:$20</definedName>
    <definedName name="_xlnm.Print_Titles" localSheetId="22">'2.11'!$20:$20</definedName>
    <definedName name="_xlnm.Print_Titles" localSheetId="23">'2.12'!$20:$20</definedName>
    <definedName name="_xlnm.Print_Titles" localSheetId="24">'2.13'!$20:$20</definedName>
    <definedName name="_xlnm.Print_Titles" localSheetId="25">'2.14'!$20:$20</definedName>
    <definedName name="_xlnm.Print_Titles" localSheetId="26">'2.15'!$20:$20</definedName>
    <definedName name="_xlnm.Print_Titles" localSheetId="27">'2.16'!$20:$20</definedName>
    <definedName name="_xlnm.Print_Titles" localSheetId="28">'2.17'!$20:$20</definedName>
    <definedName name="_xlnm.Print_Titles" localSheetId="13">'2.2'!$20:$20</definedName>
    <definedName name="_xlnm.Print_Titles" localSheetId="14">'2.3'!$20:$20</definedName>
    <definedName name="_xlnm.Print_Titles" localSheetId="15">'2.4'!$20:$20</definedName>
    <definedName name="_xlnm.Print_Titles" localSheetId="16">'2.5'!$20:$20</definedName>
    <definedName name="_xlnm.Print_Titles" localSheetId="17">'2.6'!$20:$20</definedName>
    <definedName name="_xlnm.Print_Titles" localSheetId="18">'2.7'!$20:$20</definedName>
    <definedName name="_xlnm.Print_Titles" localSheetId="19">'2.8'!$20:$20</definedName>
    <definedName name="_xlnm.Print_Titles" localSheetId="20">'2.9'!$20:$20</definedName>
    <definedName name="_xlnm.Print_Titles" localSheetId="2">Единички!$2:$2</definedName>
    <definedName name="_xlnm.Print_Area" localSheetId="2">Единички!$A$1:$H$36</definedName>
    <definedName name="_xlnm.Print_Area" localSheetId="1">'ИФИ, ИПИ'!$A$1:$D$20</definedName>
  </definedNames>
  <calcPr calcId="181029"/>
</workbook>
</file>

<file path=xl/calcChain.xml><?xml version="1.0" encoding="utf-8"?>
<calcChain xmlns="http://schemas.openxmlformats.org/spreadsheetml/2006/main">
  <c r="H31" i="362" l="1"/>
  <c r="F28" i="362"/>
  <c r="H28" i="362" s="1"/>
  <c r="F4" i="362" l="1"/>
  <c r="F5" i="362"/>
  <c r="F6" i="362"/>
  <c r="F7" i="362"/>
  <c r="F8" i="362"/>
  <c r="F9" i="362"/>
  <c r="F10" i="362"/>
  <c r="F11" i="362"/>
  <c r="F12" i="362"/>
  <c r="F13" i="362"/>
  <c r="F14" i="362"/>
  <c r="F15" i="362"/>
  <c r="F16" i="362"/>
  <c r="F17" i="362"/>
  <c r="F18" i="362"/>
  <c r="F19" i="362"/>
  <c r="F20" i="362"/>
  <c r="F21" i="362"/>
  <c r="F22" i="362"/>
  <c r="F23" i="362"/>
  <c r="F24" i="362"/>
  <c r="F25" i="362"/>
  <c r="F26" i="362"/>
  <c r="F27" i="362"/>
  <c r="F3" i="362"/>
  <c r="A4" i="362" l="1"/>
  <c r="H8" i="362"/>
  <c r="H3" i="362" l="1"/>
  <c r="H4" i="362"/>
  <c r="H5" i="362"/>
  <c r="H6" i="362"/>
  <c r="H7" i="362"/>
  <c r="H9" i="362"/>
  <c r="H10" i="362"/>
  <c r="H11" i="362"/>
  <c r="H12" i="362"/>
  <c r="H13" i="362"/>
  <c r="H14" i="362"/>
  <c r="H15" i="362"/>
  <c r="H16" i="362"/>
  <c r="H17" i="362"/>
  <c r="H18" i="362"/>
  <c r="H19" i="362"/>
  <c r="H20" i="362"/>
  <c r="H21" i="362"/>
  <c r="H22" i="362"/>
  <c r="H23" i="362"/>
  <c r="H24" i="362"/>
  <c r="H25" i="362"/>
  <c r="H26" i="362"/>
  <c r="H27" i="362"/>
  <c r="F30" i="362" l="1"/>
  <c r="C16" i="366"/>
  <c r="D16" i="366"/>
  <c r="C17" i="366"/>
  <c r="D17" i="366"/>
  <c r="D20" i="366" l="1"/>
  <c r="D12" i="366"/>
  <c r="G1" i="362" l="1"/>
  <c r="G29" i="362"/>
  <c r="H29" i="362" s="1"/>
  <c r="A12" i="366"/>
  <c r="G30" i="362" l="1"/>
  <c r="C20" i="366"/>
  <c r="A5" i="362" l="1"/>
  <c r="A6" i="362" s="1"/>
  <c r="A7" i="362" s="1"/>
  <c r="A8" i="362" s="1"/>
  <c r="A9" i="362" s="1"/>
  <c r="A10" i="362" s="1"/>
  <c r="A11" i="362" s="1"/>
  <c r="A12" i="362" s="1"/>
  <c r="A13" i="362" s="1"/>
  <c r="A14" i="362" s="1"/>
  <c r="A15" i="362" s="1"/>
  <c r="A16" i="362" s="1"/>
  <c r="A17" i="362" s="1"/>
  <c r="A18" i="362" s="1"/>
  <c r="A19" i="362" s="1"/>
  <c r="A20" i="362" s="1"/>
  <c r="A21" i="362" s="1"/>
  <c r="A22" i="362" s="1"/>
  <c r="A23" i="362" s="1"/>
  <c r="A24" i="362" s="1"/>
  <c r="A25" i="362" s="1"/>
  <c r="A26" i="362" s="1"/>
  <c r="A27" i="362" s="1"/>
  <c r="A28" i="362" s="1"/>
  <c r="A29" i="362" s="1"/>
  <c r="H30" i="362" l="1"/>
  <c r="E30" i="362" l="1"/>
</calcChain>
</file>

<file path=xl/sharedStrings.xml><?xml version="1.0" encoding="utf-8"?>
<sst xmlns="http://schemas.openxmlformats.org/spreadsheetml/2006/main" count="2728" uniqueCount="519">
  <si>
    <t>(наименование стройки)</t>
  </si>
  <si>
    <t>(локальная смета)</t>
  </si>
  <si>
    <t>(наименование работ и затрат, наименование объекта)</t>
  </si>
  <si>
    <t>Основание:</t>
  </si>
  <si>
    <t>Сметная стоимость</t>
  </si>
  <si>
    <t>тыс.руб.</t>
  </si>
  <si>
    <t xml:space="preserve">   строительных работ</t>
  </si>
  <si>
    <t>Средства на оплату труда</t>
  </si>
  <si>
    <t>Сметная трудоемкость</t>
  </si>
  <si>
    <t>чел.час</t>
  </si>
  <si>
    <t xml:space="preserve">Составлен(а) в текущих (прогнозных) ценах по состоянию на </t>
  </si>
  <si>
    <t>тех.часть Сборника ТЕРс Удмуртская Республика (редакция 2021г., п.1 "рекомендуются к применению на 2022–2023 годы"</t>
  </si>
  <si>
    <t>№ п/п</t>
  </si>
  <si>
    <t>Шифр и номер позиции норматива</t>
  </si>
  <si>
    <t>Наименование работ и затрат, единица измерения</t>
  </si>
  <si>
    <t>Кол-во</t>
  </si>
  <si>
    <t>Стоимость единицы, руб.</t>
  </si>
  <si>
    <t>Общая стоимость, руб.</t>
  </si>
  <si>
    <t>Всего</t>
  </si>
  <si>
    <t>эксплуатации машин</t>
  </si>
  <si>
    <t>оплаты труда</t>
  </si>
  <si>
    <t>в т.ч. оплаты труда</t>
  </si>
  <si>
    <t>на единицу</t>
  </si>
  <si>
    <t>всего</t>
  </si>
  <si>
    <t>Раздел 1. Новый Раздел</t>
  </si>
  <si>
    <t>1</t>
  </si>
  <si>
    <t>Итого прямые затраты по смете в базисных ценах</t>
  </si>
  <si>
    <t>Накладные расходы</t>
  </si>
  <si>
    <t xml:space="preserve">     В том числе, справочно:</t>
  </si>
  <si>
    <t>Сметная прибыль</t>
  </si>
  <si>
    <t>Итоги по смете:</t>
  </si>
  <si>
    <t xml:space="preserve">     Содержание автомобильных дорог :</t>
  </si>
  <si>
    <t xml:space="preserve">          Итого Поз. 1</t>
  </si>
  <si>
    <t xml:space="preserve">          Итого c накладными и см. прибылью</t>
  </si>
  <si>
    <t xml:space="preserve">     Итого</t>
  </si>
  <si>
    <t xml:space="preserve">          В том числе:</t>
  </si>
  <si>
    <t xml:space="preserve">            Машины и механизмы</t>
  </si>
  <si>
    <t xml:space="preserve">            ФОТ</t>
  </si>
  <si>
    <t xml:space="preserve">            Накладные расходы</t>
  </si>
  <si>
    <t xml:space="preserve">            Сметная прибыль</t>
  </si>
  <si>
    <t xml:space="preserve">     НДС 20%</t>
  </si>
  <si>
    <t xml:space="preserve">  ВСЕГО по смете</t>
  </si>
  <si>
    <t xml:space="preserve">Составил:  ____________________________ </t>
  </si>
  <si>
    <t>[должность, подпись (инициалы, фамилия)]</t>
  </si>
  <si>
    <t xml:space="preserve">Проверил:  ____________________________ </t>
  </si>
  <si>
    <t>ТЕРс01(2022)-05-007-1</t>
  </si>
  <si>
    <t>Уборка снежных валов автогрейдерами
(10 км вала)</t>
  </si>
  <si>
    <t>2 180,11
452,40</t>
  </si>
  <si>
    <t>2 180
452</t>
  </si>
  <si>
    <t xml:space="preserve">      20% ПЗ (от 2180) (Поз. 1)</t>
  </si>
  <si>
    <t xml:space="preserve">      15% ПЗ (от 2616) (Поз. 1)</t>
  </si>
  <si>
    <t xml:space="preserve">          Накладные расходы 20% ПЗ (от 2 180)</t>
  </si>
  <si>
    <t xml:space="preserve">          Сметная прибыль 15% ПЗ (от 2 616)</t>
  </si>
  <si>
    <t>ТЕРс01(2022)-05-004-1</t>
  </si>
  <si>
    <t>Очистка дороги от снега плужными снегоочистителями на базе трактора
(10000 м2)</t>
  </si>
  <si>
    <t>687,42
132,65</t>
  </si>
  <si>
    <t>687
133</t>
  </si>
  <si>
    <t xml:space="preserve">      20% ПЗ (от 687) (Поз. 1)</t>
  </si>
  <si>
    <t xml:space="preserve">      15% ПЗ (от 824) (Поз. 1)</t>
  </si>
  <si>
    <t xml:space="preserve">          Накладные расходы 20% ПЗ (от 687)</t>
  </si>
  <si>
    <t xml:space="preserve">          Сметная прибыль 15% ПЗ (от 824)</t>
  </si>
  <si>
    <t>ТЕРс01(2022)-05-006-1</t>
  </si>
  <si>
    <t>Очистка дороги от снега средними автогрейдерами:  снег уплотненный до 300 мм
(10000 м2)</t>
  </si>
  <si>
    <t>1 158,18
240,34</t>
  </si>
  <si>
    <t>1 158
240</t>
  </si>
  <si>
    <t xml:space="preserve">      20% ПЗ (от 1158) (Поз. 1)</t>
  </si>
  <si>
    <t xml:space="preserve">      15% ПЗ (от 1390) (Поз. 1)</t>
  </si>
  <si>
    <t xml:space="preserve">          Накладные расходы 20% ПЗ (от 1 158)</t>
  </si>
  <si>
    <t xml:space="preserve">          Сметная прибыль 15% ПЗ (от 1 390)</t>
  </si>
  <si>
    <t xml:space="preserve">на приготовление пескосоляной смеси с содержанием хлоридов 20%, бульдозером мощн. 108 л.с., </t>
  </si>
  <si>
    <t>ТЕРс01(2022)-05-029-2</t>
  </si>
  <si>
    <t>Приготовление пескосоляной смеси с содержанием хлоридов:  20%
(100 т)</t>
  </si>
  <si>
    <t>3 056,43
868,04</t>
  </si>
  <si>
    <t>3 056
868</t>
  </si>
  <si>
    <t>2</t>
  </si>
  <si>
    <t>3</t>
  </si>
  <si>
    <t xml:space="preserve">          Итого Поз. 1-3</t>
  </si>
  <si>
    <t xml:space="preserve">на распределение противогололедных материалов (пескосолянной смеси) комбинированной дорожной машиной мощн. от 210 до 270 л.с., </t>
  </si>
  <si>
    <t>ТЕРс01(2022)-05-010-2</t>
  </si>
  <si>
    <t>Распределение пескосоляной смеси или фрикционных материалов:  комбинированной дорожной машиной мощностью от 210 до 270 л.с.
(10000 м2)</t>
  </si>
  <si>
    <t>524,48
87,20</t>
  </si>
  <si>
    <t>524
87</t>
  </si>
  <si>
    <t xml:space="preserve">      20% ПЗ (от 524) (Поз. 1)</t>
  </si>
  <si>
    <t xml:space="preserve">      15% ПЗ (от 629) (Поз. 1)</t>
  </si>
  <si>
    <t xml:space="preserve">          Накладные расходы 20% ПЗ (от 524)</t>
  </si>
  <si>
    <t xml:space="preserve">          Сметная прибыль 15% ПЗ (от 629)</t>
  </si>
  <si>
    <t xml:space="preserve">          Итого Поз. 1-2</t>
  </si>
  <si>
    <t xml:space="preserve">            Материалы</t>
  </si>
  <si>
    <t xml:space="preserve">на доставка противогололедных материалов к месту распределения комбинированной дорожной машины мощн. от 210 до 270 л.с., </t>
  </si>
  <si>
    <t>ТЕРс01(2022)-05-011-2</t>
  </si>
  <si>
    <t>Доставка противогололедных материалов к месту распределения:  комбинированными дорожными машинами мощностью от 210 до 270 л.с.
(10 км расстояния доставки)</t>
  </si>
  <si>
    <t>1 189,91
175,31</t>
  </si>
  <si>
    <t>1 190
175</t>
  </si>
  <si>
    <t xml:space="preserve">      20% ПЗ (от 1190) (Поз. 1)</t>
  </si>
  <si>
    <t xml:space="preserve">      15% ПЗ (от 1428) (Поз. 1)</t>
  </si>
  <si>
    <t xml:space="preserve">          Накладные расходы 20% ПЗ (от 1 190)</t>
  </si>
  <si>
    <t xml:space="preserve">          Сметная прибыль 15% ПЗ (от 1 428)</t>
  </si>
  <si>
    <t xml:space="preserve">на устройство траншей в снегу бульдозером мощн. 108 л.с. (на снегозаносимых участках), </t>
  </si>
  <si>
    <t>ТЕРс01(2022)-05-012-1</t>
  </si>
  <si>
    <t>Устройство траншей в снегу бульдозерами
(10 км)</t>
  </si>
  <si>
    <t>3 942,50
1 119,69</t>
  </si>
  <si>
    <t>3 943
1 120</t>
  </si>
  <si>
    <t xml:space="preserve">      20% ПЗ (от 3943) (Поз. 1)</t>
  </si>
  <si>
    <t xml:space="preserve">      15% ПЗ (от 4732) (Поз. 1)</t>
  </si>
  <si>
    <t xml:space="preserve">          Накладные расходы 20% ПЗ (от 3 943)</t>
  </si>
  <si>
    <t xml:space="preserve">          Сметная прибыль 15% ПЗ (от 4 732)</t>
  </si>
  <si>
    <t xml:space="preserve">      20% ПЗ (от 366) (Поз. 1)</t>
  </si>
  <si>
    <t xml:space="preserve">      15% ПЗ (от 439) (Поз. 1)</t>
  </si>
  <si>
    <t xml:space="preserve">          Накладные расходы 20% ПЗ (от 366)</t>
  </si>
  <si>
    <t xml:space="preserve">          Сметная прибыль 15% ПЗ (от 439)</t>
  </si>
  <si>
    <t xml:space="preserve">на очистку дорожных знаков от снега вручную, </t>
  </si>
  <si>
    <t>ТЕРс01(2022)-05-019-1</t>
  </si>
  <si>
    <t>Очистка от снега и грязи:  дорожных знаков вручную.
(100 шт.)</t>
  </si>
  <si>
    <t>1 051,53
664,64</t>
  </si>
  <si>
    <t>386,89
111,21</t>
  </si>
  <si>
    <t>387
111</t>
  </si>
  <si>
    <t xml:space="preserve">      20% ПЗ (от 1052) (Поз. 1)</t>
  </si>
  <si>
    <t xml:space="preserve">      15% ПЗ (от 1262) (Поз. 1)</t>
  </si>
  <si>
    <t xml:space="preserve">          Накладные расходы 20% ПЗ (от 1 052)</t>
  </si>
  <si>
    <t xml:space="preserve">          Сметная прибыль 15% ПЗ (от 1 262)</t>
  </si>
  <si>
    <t>313,39
65,03</t>
  </si>
  <si>
    <t>313
65</t>
  </si>
  <si>
    <t xml:space="preserve">      20% ПЗ (от 313) (Поз. 1)</t>
  </si>
  <si>
    <t xml:space="preserve">      15% ПЗ (от 376) (Поз. 1)</t>
  </si>
  <si>
    <t xml:space="preserve">          Накладные расходы 20% ПЗ (от 313)</t>
  </si>
  <si>
    <t xml:space="preserve">          Сметная прибыль 15% ПЗ (от 376)</t>
  </si>
  <si>
    <t>ЛОКАЛЬНАЯ СМЕТА № 1.1</t>
  </si>
  <si>
    <t>ЛОКАЛЬНАЯ СМЕТА № 1.2</t>
  </si>
  <si>
    <t>ЛОКАЛЬНАЯ СМЕТА № 1.3</t>
  </si>
  <si>
    <t>ЛОКАЛЬНАЯ СМЕТА № 1.4</t>
  </si>
  <si>
    <t>ЛОКАЛЬНАЯ СМЕТА № 1.5</t>
  </si>
  <si>
    <t>ЛОКАЛЬНАЯ СМЕТА № 1.6</t>
  </si>
  <si>
    <t>ЛОКАЛЬНАЯ СМЕТА № 1.7</t>
  </si>
  <si>
    <t>ЛОКАЛЬНАЯ СМЕТА № 1.8</t>
  </si>
  <si>
    <t>ЛОКАЛЬНАЯ СМЕТА № 1.9</t>
  </si>
  <si>
    <t>Очистка дороги от снега плужными снегоочистителями на базе трактора</t>
  </si>
  <si>
    <t>ЛОКАЛЬНАЯ СМЕТА № 2.1</t>
  </si>
  <si>
    <t>ЛОКАЛЬНАЯ СМЕТА № 2.2</t>
  </si>
  <si>
    <t xml:space="preserve">на планировку грунтовых обочин автогрейдером, </t>
  </si>
  <si>
    <t>ТЕРс01(2022)-01-004-1</t>
  </si>
  <si>
    <t>Планировка автогрейдером:  грунтовых обочин
(1 км прохода)</t>
  </si>
  <si>
    <t>ЛОКАЛЬНАЯ СМЕТА № 2.3</t>
  </si>
  <si>
    <t xml:space="preserve">на планировку проезжей части гравийных дорог, </t>
  </si>
  <si>
    <t>ТЕРс01(2022)-02-016-1</t>
  </si>
  <si>
    <t>Планировка проезжей части гравийных дорог автогрейдером
(1000 м2)</t>
  </si>
  <si>
    <t>204,39
42,41</t>
  </si>
  <si>
    <t>204
42</t>
  </si>
  <si>
    <t xml:space="preserve">      20% ПЗ (от 204) (Поз. 1)</t>
  </si>
  <si>
    <t xml:space="preserve">      15% ПЗ (от 245) (Поз. 1)</t>
  </si>
  <si>
    <t xml:space="preserve">          Накладные расходы 20% ПЗ (от 204)</t>
  </si>
  <si>
    <t xml:space="preserve">          Сметная прибыль 15% ПЗ (от 245)</t>
  </si>
  <si>
    <t>ЛОКАЛЬНАЯ СМЕТА № 2.4</t>
  </si>
  <si>
    <t>286,14
59,38</t>
  </si>
  <si>
    <t>286
59</t>
  </si>
  <si>
    <t>ЛОКАЛЬНАЯ СМЕТА № 2.5</t>
  </si>
  <si>
    <t>ЛОКАЛЬНАЯ СМЕТА № 2.6</t>
  </si>
  <si>
    <t>ЛОКАЛЬНАЯ СМЕТА № 2.7</t>
  </si>
  <si>
    <t>ЛОКАЛЬНАЯ СМЕТА № 2.8</t>
  </si>
  <si>
    <t>ЛОКАЛЬНАЯ СМЕТА № 2.9</t>
  </si>
  <si>
    <t xml:space="preserve">на скашивание травы тракторной косилкой, </t>
  </si>
  <si>
    <t>ТЕРс01(2022)-01-011-2</t>
  </si>
  <si>
    <t>Скашивание травы косилкой на базе трактора на пневмоколесном ходу:  80 л.с., ширина окашивания до 2 м
(1 км прохода)</t>
  </si>
  <si>
    <t>148,19
50,90</t>
  </si>
  <si>
    <t>148
51</t>
  </si>
  <si>
    <t xml:space="preserve">      20% ПЗ (от 148) (Поз. 1)</t>
  </si>
  <si>
    <t xml:space="preserve">      15% ПЗ (от 178) (Поз. 1)</t>
  </si>
  <si>
    <t xml:space="preserve">          Накладные расходы 20% ПЗ (от 148)</t>
  </si>
  <si>
    <t xml:space="preserve">          Сметная прибыль 15% ПЗ (от 178)</t>
  </si>
  <si>
    <t>ЛОКАЛЬНАЯ СМЕТА № 2.10</t>
  </si>
  <si>
    <t>ЛОКАЛЬНАЯ СМЕТА № 2.11</t>
  </si>
  <si>
    <t>ЛОКАЛЬНАЯ СМЕТА № 2.12</t>
  </si>
  <si>
    <t>Дробление древесно-кустарниковой растительности в щепу</t>
  </si>
  <si>
    <t xml:space="preserve">на Дробление древесно-кустарниковой растительности в щепу, </t>
  </si>
  <si>
    <t>ТЕРс01(2022)-07-008-1</t>
  </si>
  <si>
    <t>Дробление древесно-кустарниковой растительности в щепу
(1 га)</t>
  </si>
  <si>
    <t>89 121,28
16 580,00</t>
  </si>
  <si>
    <t>72 541,28
25 956,45</t>
  </si>
  <si>
    <t>72 541
25 956</t>
  </si>
  <si>
    <t xml:space="preserve">      20% ПЗ (от 89121) (Поз. 1)</t>
  </si>
  <si>
    <t xml:space="preserve">      15% ПЗ (от 106945) (Поз. 1)</t>
  </si>
  <si>
    <t xml:space="preserve">          Накладные расходы 20% ПЗ (от 89 121)</t>
  </si>
  <si>
    <t xml:space="preserve">          Сметная прибыль 15% ПЗ (от 106 945)</t>
  </si>
  <si>
    <t>ЛОКАЛЬНАЯ СМЕТА № 2.13</t>
  </si>
  <si>
    <t xml:space="preserve">на замену светильников на опорах наружного освещения, </t>
  </si>
  <si>
    <t>ЛОКАЛЬНАЯ СМЕТА № 2.14</t>
  </si>
  <si>
    <t>ЛОКАЛЬНАЯ СМЕТА № 2.15</t>
  </si>
  <si>
    <t>ЛОКАЛЬНАЯ СМЕТА № 2.16</t>
  </si>
  <si>
    <t>ЛОКАЛЬНАЯ СМЕТА № 2.17</t>
  </si>
  <si>
    <t xml:space="preserve">на восстановление профиля водоотводных канав автогрейдерами, </t>
  </si>
  <si>
    <t>ТЕРс01(2020)-01-016-1</t>
  </si>
  <si>
    <t>Восстановление профиля водоотводных канав: автогрейдером среднего типа
(1 км)</t>
  </si>
  <si>
    <t>365,76
74,97</t>
  </si>
  <si>
    <t>366
75</t>
  </si>
  <si>
    <t xml:space="preserve">на восстановление профиля гравийных дорог толщиной 5 см с добавлением готовых песчано-щебеночные смеси марка 600, размер зерен 40-20 мм, сорт 4, </t>
  </si>
  <si>
    <t>ТЕРс01(2022)-02-018-1</t>
  </si>
  <si>
    <t>Восстановление профиля с добавлением нового материала:  гравийных дорог
(1000 м2)</t>
  </si>
  <si>
    <t>14 999,09
4 591,10</t>
  </si>
  <si>
    <t>14 999
4 591</t>
  </si>
  <si>
    <t>408-0103</t>
  </si>
  <si>
    <t>Гравий для строительных работ марка Др.8, фракция 20-40 мм
(м3)</t>
  </si>
  <si>
    <t>Восстановление профиля без добавлением нового материала гравийных дорог</t>
  </si>
  <si>
    <t xml:space="preserve">на восстановление профиля без добавления нового материала гравийных дорог, </t>
  </si>
  <si>
    <t>ТЕРс01(2022)-02-017-1</t>
  </si>
  <si>
    <t>Восстановление профиля гравийных дорог без добавления нового материала
(1000 м2)</t>
  </si>
  <si>
    <t>12 055,94
3 980,36</t>
  </si>
  <si>
    <t>12 056
3 980</t>
  </si>
  <si>
    <t xml:space="preserve">      20% ПЗ (от 12440) (Поз. 1)</t>
  </si>
  <si>
    <t xml:space="preserve">      15% ПЗ (от 14928) (Поз. 1)</t>
  </si>
  <si>
    <t xml:space="preserve">          Накладные расходы 20% ПЗ (от 12 440)</t>
  </si>
  <si>
    <t xml:space="preserve">          Сметная прибыль 15% ПЗ (от 14 928)</t>
  </si>
  <si>
    <t xml:space="preserve">на разравнивание грунта песчаного, супесчаного при подсыпке обочин автогрейдером, </t>
  </si>
  <si>
    <t>ТЕРс01(2022)-01-001-1</t>
  </si>
  <si>
    <t>Разравнивание грунта на обочине автогрейдером толщиной слоя 10 см (в плотном теле)
(1000 м2)</t>
  </si>
  <si>
    <t>Подсыпка обочин из резерва бульдозером 108 л.с., расстояние перемещения грунта до 10 м</t>
  </si>
  <si>
    <t xml:space="preserve">на подсыпку обочин из резерва бульдозером 108 л.с., расстояние перемещения грунта до 20 м, </t>
  </si>
  <si>
    <t>ТЕРс01(2022)-01-002-1</t>
  </si>
  <si>
    <t>Подсыпка обочин из резерва бульдозером 108 л.с., расстояние перемещения грунта до 10 м
(100 м3)</t>
  </si>
  <si>
    <t>1 065,27
302,54</t>
  </si>
  <si>
    <t>1 065
303</t>
  </si>
  <si>
    <t xml:space="preserve">      20% ПЗ (от 1065) (Поз. 1)</t>
  </si>
  <si>
    <t xml:space="preserve">      15% ПЗ (от 1278) (Поз. 1)</t>
  </si>
  <si>
    <t xml:space="preserve">          Накладные расходы 20% ПЗ (от 1 065)</t>
  </si>
  <si>
    <t xml:space="preserve">          Сметная прибыль 15% ПЗ (от 1 278)</t>
  </si>
  <si>
    <t>ТЕРс01(2022)-01-002-2</t>
  </si>
  <si>
    <t>На каждые следующие 5 м перемещения добавлять к 01-01-002-1
(100 м3)</t>
  </si>
  <si>
    <t>358,41
101,79</t>
  </si>
  <si>
    <t>358
102</t>
  </si>
  <si>
    <t xml:space="preserve">      20% ПЗ (от 358) (Поз. 1)</t>
  </si>
  <si>
    <t xml:space="preserve">      15% ПЗ (от 430) (Поз. 1)</t>
  </si>
  <si>
    <t xml:space="preserve">          Накладные расходы 20% ПЗ (от 358)</t>
  </si>
  <si>
    <t xml:space="preserve">          Сметная прибыль 15% ПЗ (от 430)</t>
  </si>
  <si>
    <t>ТЕРс01(2022)-02-005-4</t>
  </si>
  <si>
    <t>Ямочный ремонт асфальтобетонных покрытий укатываемой асфальтобетонной смесью с использованием ремонтера на базе КДМ, дорожной фрезы и виброплиты, толщина слоя:  до 50 мм, площадь ремонта в одном месте до 1 м2
(100 м2)</t>
  </si>
  <si>
    <t>119 635,36
7 148,09</t>
  </si>
  <si>
    <t>32 441,90
4 972,53</t>
  </si>
  <si>
    <t>32 442
4 973</t>
  </si>
  <si>
    <t>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</si>
  <si>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</si>
  <si>
    <t>ТЕРс01(2022)-02-007-1</t>
  </si>
  <si>
    <t>Ямочный ремонт асфальтобетонных покрытий литым асфальтом толщина слоя:  50 мм, площадь ремонта в одном месте до 1 м2, средняя дальность возки литого асфальта до 50 км
(100 м2)</t>
  </si>
  <si>
    <t>213 930,94
4 229,00</t>
  </si>
  <si>
    <t>25 132,90
4 295,81</t>
  </si>
  <si>
    <t>25 133
4 296</t>
  </si>
  <si>
    <t xml:space="preserve">на замену стоек дорожных знаков с установкой нового знака, </t>
  </si>
  <si>
    <t>ТЕРс01(2022)-04-005-2</t>
  </si>
  <si>
    <t>Замена стоек дорожных знаков с установкой нового знака
(100 шт.)</t>
  </si>
  <si>
    <t>1 000 147,23
56 653,07</t>
  </si>
  <si>
    <t>63 020,63
18 115,83</t>
  </si>
  <si>
    <t>63 021
18 116</t>
  </si>
  <si>
    <t>4</t>
  </si>
  <si>
    <t>Окраска стоек дорожных знаков</t>
  </si>
  <si>
    <t xml:space="preserve">на окраску стоек дорожных знаков, </t>
  </si>
  <si>
    <t>ТЕРс01(2022)-04-003-1</t>
  </si>
  <si>
    <t>Окраска стоек дорожных знаков
(100 шт.)</t>
  </si>
  <si>
    <t>12 874,12
5 451,34</t>
  </si>
  <si>
    <t>6 064,04
1 743,16</t>
  </si>
  <si>
    <t>6 064
1 743</t>
  </si>
  <si>
    <t xml:space="preserve">      20% ПЗ (от 12874) (Поз. 1)</t>
  </si>
  <si>
    <t xml:space="preserve">      15% ПЗ (от 15449) (Поз. 1)</t>
  </si>
  <si>
    <t xml:space="preserve">          Накладные расходы 20% ПЗ (от 12 874)</t>
  </si>
  <si>
    <t xml:space="preserve">          Сметная прибыль 15% ПЗ (от 15 449)</t>
  </si>
  <si>
    <t xml:space="preserve">на замену отдельных секций металлического барьерного ограждения оцинкованного марки 11-ДО/250 на металлических стойках, </t>
  </si>
  <si>
    <t>ТЕРс01(2022)-04-012-1</t>
  </si>
  <si>
    <t>Замена отдельных секций металлического барьерного ограждения на металлических стойках
(100 м)</t>
  </si>
  <si>
    <t>474 080,44
17 948,08</t>
  </si>
  <si>
    <t>26 551,80
7 451,36</t>
  </si>
  <si>
    <t>26 552
7 451</t>
  </si>
  <si>
    <t xml:space="preserve">      20% ПЗ (от 474080) (Поз. 1)</t>
  </si>
  <si>
    <t xml:space="preserve">      15% ПЗ (от 568896) (Поз. 1)</t>
  </si>
  <si>
    <t xml:space="preserve">          Накладные расходы 20% ПЗ (от 474 080)</t>
  </si>
  <si>
    <t xml:space="preserve">          Сметная прибыль 15% ПЗ (от 568 896)</t>
  </si>
  <si>
    <t>Обоснование</t>
  </si>
  <si>
    <t>Единица измерения</t>
  </si>
  <si>
    <t>100 м2</t>
  </si>
  <si>
    <t>100 м</t>
  </si>
  <si>
    <t>1 т</t>
  </si>
  <si>
    <t>100 м3</t>
  </si>
  <si>
    <t>1000 м2</t>
  </si>
  <si>
    <t>100 шт</t>
  </si>
  <si>
    <t>№ п.п.</t>
  </si>
  <si>
    <t>Наименование товара, работы, услуги, входящих в объект закупки</t>
  </si>
  <si>
    <t>1.1</t>
  </si>
  <si>
    <t>10 км</t>
  </si>
  <si>
    <t>1.2</t>
  </si>
  <si>
    <t>1.3</t>
  </si>
  <si>
    <t>1.4</t>
  </si>
  <si>
    <t>1.5</t>
  </si>
  <si>
    <t>1.6</t>
  </si>
  <si>
    <t>1.7</t>
  </si>
  <si>
    <t>1.8</t>
  </si>
  <si>
    <t>1.9</t>
  </si>
  <si>
    <t>10000 м2</t>
  </si>
  <si>
    <t>2.1</t>
  </si>
  <si>
    <t>1 км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</si>
  <si>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</si>
  <si>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</si>
  <si>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</si>
  <si>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</si>
  <si>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</si>
  <si>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</si>
  <si>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</si>
  <si>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</si>
  <si>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</si>
  <si>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</si>
  <si>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1 га</t>
  </si>
  <si>
    <t>2.12</t>
  </si>
  <si>
    <t>2.13</t>
  </si>
  <si>
    <t>2.14</t>
  </si>
  <si>
    <t>2.15</t>
  </si>
  <si>
    <t>2.16</t>
  </si>
  <si>
    <t>2.17</t>
  </si>
  <si>
    <t>Конъюктурный анализ</t>
  </si>
  <si>
    <t>Начальная сумма цен единиц товара, работы, услуги, руб.</t>
  </si>
  <si>
    <t xml:space="preserve">Примечание </t>
  </si>
  <si>
    <t xml:space="preserve">      20% ПЗ (от 97008) (Поз. 1)</t>
  </si>
  <si>
    <t xml:space="preserve">      15% ПЗ (от 116410) (Поз. 1)</t>
  </si>
  <si>
    <t xml:space="preserve">          Накладные расходы 20% ПЗ (от 97 008)</t>
  </si>
  <si>
    <t xml:space="preserve">          Сметная прибыль 15% ПЗ (от 116 410)</t>
  </si>
  <si>
    <t>данные с сайта Росстата с приложением подтверждающих копий документов</t>
  </si>
  <si>
    <t>Начало содержания - январь 2023 года</t>
  </si>
  <si>
    <t>Дата формирования НМЦК - октябрь 2022 года</t>
  </si>
  <si>
    <r>
      <t xml:space="preserve">1. </t>
    </r>
    <r>
      <rPr>
        <b/>
        <sz val="10"/>
        <rFont val="Times New Roman"/>
        <family val="1"/>
        <charset val="204"/>
      </rPr>
      <t>Расчет индекса фактической инфляции</t>
    </r>
    <r>
      <rPr>
        <sz val="10"/>
        <rFont val="Times New Roman"/>
        <family val="1"/>
        <charset val="204"/>
      </rPr>
      <t xml:space="preserve"> с использованием ИПЦ Росстата (Удмуртская Республика) июль 2022 / август 2022:</t>
    </r>
  </si>
  <si>
    <t xml:space="preserve"> - индекс фактической инфляции на июль 2022г. (по отношению к предыдущему месяцу)</t>
  </si>
  <si>
    <t xml:space="preserve"> - индекс фактической инфляции на август 2022г. (по отношению к предыдущему месяцу)</t>
  </si>
  <si>
    <t>К1</t>
  </si>
  <si>
    <t>К2</t>
  </si>
  <si>
    <t>Индекс фактической инфляции (август 2022г.)</t>
  </si>
  <si>
    <t>2023 г.</t>
  </si>
  <si>
    <t>К на 2023 год =</t>
  </si>
  <si>
    <t>2022 г.</t>
  </si>
  <si>
    <t>Уровень цен -</t>
  </si>
  <si>
    <r>
      <t xml:space="preserve">2. </t>
    </r>
    <r>
      <rPr>
        <b/>
        <sz val="10"/>
        <rFont val="Times New Roman"/>
        <family val="1"/>
        <charset val="204"/>
      </rPr>
      <t>Расчет индекса прогнозной инфляции</t>
    </r>
    <r>
      <rPr>
        <sz val="10"/>
        <rFont val="Times New Roman"/>
        <family val="1"/>
        <charset val="204"/>
      </rPr>
      <t xml:space="preserve"> (по письму Минэкономразвития России)</t>
    </r>
  </si>
  <si>
    <t>Очистка отверстий труб от грязи и наносов</t>
  </si>
  <si>
    <t>Содержание автомобильных дорог местного значения и искусственных сооружений на них, по которым проходят маршруты школьных автобусов</t>
  </si>
  <si>
    <t xml:space="preserve">на 1 Уборка снежных валов автогрейдером 3609,60р, </t>
  </si>
  <si>
    <t>Затраты труда рабочих, чел.-ч, не занятых обслуживанием машин  / ТЗМ</t>
  </si>
  <si>
    <t>0
1,6</t>
  </si>
  <si>
    <t>Накладные расходы 20% ПЗ (от 2 180)</t>
  </si>
  <si>
    <t>Сметная прибыль 15% ПЗ (от 2 616)</t>
  </si>
  <si>
    <t xml:space="preserve">на 2 Очистка дороги от снега трактором 1137,60р, </t>
  </si>
  <si>
    <t>0
0,44</t>
  </si>
  <si>
    <t>Накладные расходы 20% ПЗ (от 687)</t>
  </si>
  <si>
    <t>Сметная прибыль 15% ПЗ (от 824)</t>
  </si>
  <si>
    <t xml:space="preserve">на 3 Очистка дороги автогрейдерами, снег уплотненный до 300 мм 1918,80р, </t>
  </si>
  <si>
    <t>0
0,85</t>
  </si>
  <si>
    <t>Накладные расходы 20% ПЗ (от 1 158)</t>
  </si>
  <si>
    <t>Сметная прибыль 15% ПЗ (от 1 390)</t>
  </si>
  <si>
    <t>0
3,07</t>
  </si>
  <si>
    <t>Накладные расходы 20% ПЗ (от 97 008)</t>
  </si>
  <si>
    <t>Сметная прибыль 15% ПЗ (от 116 410)</t>
  </si>
  <si>
    <t>0
0,32</t>
  </si>
  <si>
    <t>Накладные расходы 20% ПЗ (от 524)</t>
  </si>
  <si>
    <t>Сметная прибыль 15% ПЗ (от 629)</t>
  </si>
  <si>
    <t xml:space="preserve">на распределение фрикционных материалов (песок) комбинированной дорожной машины мощностью от 210 до 270 л.с., </t>
  </si>
  <si>
    <t>408-0122</t>
  </si>
  <si>
    <t>Песок
(м3)</t>
  </si>
  <si>
    <t>0
0</t>
  </si>
  <si>
    <t>Объем=125/1,5/100*1</t>
  </si>
  <si>
    <t xml:space="preserve">      20% ПЗ (от 969) (Поз. 1-2)</t>
  </si>
  <si>
    <t xml:space="preserve">      15% ПЗ (от 1163) (Поз. 1-2)</t>
  </si>
  <si>
    <t xml:space="preserve">          Накладные расходы 20% ПЗ (от 969)</t>
  </si>
  <si>
    <t xml:space="preserve">          Сметная прибыль 15% ПЗ (от 1 163)</t>
  </si>
  <si>
    <t>0
0,62</t>
  </si>
  <si>
    <t>Накладные расходы 20% ПЗ (от 1 190)</t>
  </si>
  <si>
    <t>Сметная прибыль 15% ПЗ (от 1 428)</t>
  </si>
  <si>
    <t>0
3,96</t>
  </si>
  <si>
    <t>Накладные расходы 20% ПЗ (от 3 943)</t>
  </si>
  <si>
    <t>Сметная прибыль 15% ПЗ (от 4 732)</t>
  </si>
  <si>
    <t>3,68
0,46</t>
  </si>
  <si>
    <t>Накладные расходы 20% ПЗ (от 1 052)</t>
  </si>
  <si>
    <t>Сметная прибыль 15% ПЗ (от 1 262)</t>
  </si>
  <si>
    <t>0
0,23</t>
  </si>
  <si>
    <t>Накладные расходы 20% ПЗ (от 313)</t>
  </si>
  <si>
    <t>Сметная прибыль 15% ПЗ (от 376)</t>
  </si>
  <si>
    <t>0
0,15</t>
  </si>
  <si>
    <t>Накладные расходы 20% ПЗ (от 204)</t>
  </si>
  <si>
    <t>Сметная прибыль 15% ПЗ (от 245)</t>
  </si>
  <si>
    <t>0
0,18</t>
  </si>
  <si>
    <t>Накладные расходы 20% ПЗ (от 148)</t>
  </si>
  <si>
    <t>Сметная прибыль 15% ПЗ (от 178)</t>
  </si>
  <si>
    <t>91,8
91,8</t>
  </si>
  <si>
    <t>Накладные расходы 20% ПЗ (от 89 121)</t>
  </si>
  <si>
    <t>Сметная прибыль 15% ПЗ (от 106 945)</t>
  </si>
  <si>
    <t>0
0,29</t>
  </si>
  <si>
    <t>Накладные расходы 20% ПЗ (от 366)</t>
  </si>
  <si>
    <t>Сметная прибыль 15% ПЗ (от 439)</t>
  </si>
  <si>
    <t>0
18,22</t>
  </si>
  <si>
    <t>Накладные расходы 20% ПЗ (от 42 324)</t>
  </si>
  <si>
    <t>Сметная прибыль 15% ПЗ (от 50 789)</t>
  </si>
  <si>
    <t>Объем=1*30</t>
  </si>
  <si>
    <t xml:space="preserve">      20% ПЗ (от 69265) (Поз. 1-3)</t>
  </si>
  <si>
    <t xml:space="preserve">      15% ПЗ (от 83118) (Поз. 1-3)</t>
  </si>
  <si>
    <t xml:space="preserve">          Накладные расходы 20% ПЗ (от 69 265)</t>
  </si>
  <si>
    <t xml:space="preserve">          Сметная прибыль 15% ПЗ (от 83 118)</t>
  </si>
  <si>
    <t>0
16,06</t>
  </si>
  <si>
    <t>Накладные расходы 20% ПЗ (от 12 440)</t>
  </si>
  <si>
    <t>Сметная прибыль 15% ПЗ (от 14 928)</t>
  </si>
  <si>
    <t>0
0,21</t>
  </si>
  <si>
    <t>Накладные расходы 20% ПЗ (от 66 520)</t>
  </si>
  <si>
    <t>Сметная прибыль 15% ПЗ (от 79 824)</t>
  </si>
  <si>
    <t xml:space="preserve">      20% ПЗ (от 66520) (Поз. 1)</t>
  </si>
  <si>
    <t xml:space="preserve">      15% ПЗ (от 79824) (Поз. 1)</t>
  </si>
  <si>
    <t xml:space="preserve">          Накладные расходы 20% ПЗ (от 66 520)</t>
  </si>
  <si>
    <t xml:space="preserve">          Сметная прибыль 15% ПЗ (от 79 824)</t>
  </si>
  <si>
    <t>0
1,07</t>
  </si>
  <si>
    <t>Накладные расходы 20% ПЗ (от 1 065)</t>
  </si>
  <si>
    <t>Сметная прибыль 15% ПЗ (от 1 278)</t>
  </si>
  <si>
    <t xml:space="preserve">на добавлять на каждый 5 м перемещения к подсыпка обочин из резерва бульдозером 108 л.с, </t>
  </si>
  <si>
    <t>0
0,36</t>
  </si>
  <si>
    <t>Накладные расходы 20% ПЗ (от 358)</t>
  </si>
  <si>
    <t>Сметная прибыль 15% ПЗ (от 430)</t>
  </si>
  <si>
    <t xml:space="preserve">на ямочный ремонт асфальтобетонных покрытий с использованием ремонтера на базе КДМ, дорожной фрезы и виброплиты, укатываемой асфальтобетонной смесью, толщиной 5 см с разломкой старого покрытия площадью ремонта на одном месте до 1 м2, </t>
  </si>
  <si>
    <t>36,12
18,06</t>
  </si>
  <si>
    <t>Накладные расходы 20% ПЗ (от 119 635)</t>
  </si>
  <si>
    <t>Сметная прибыль 15% ПЗ (от 143 562)</t>
  </si>
  <si>
    <t>МДТ УР письмо №3578/02-52 от 01.07.2022г. 2 квартал 2022г., прил. табл. п.10</t>
  </si>
  <si>
    <t>Асфальтобетонная смесь А16Вн по ГОСТ Р 58406.2-2020
(т)</t>
  </si>
  <si>
    <t>Объем=1*100*0,05*2,45</t>
  </si>
  <si>
    <t>Цена МАТ=8500*0,98763*1,04914</t>
  </si>
  <si>
    <t xml:space="preserve">      20% ПЗ (от 148594) (Поз. 1-3)</t>
  </si>
  <si>
    <t xml:space="preserve">      15% ПЗ (от 178313) (Поз. 1-3)</t>
  </si>
  <si>
    <t xml:space="preserve">          Накладные расходы 20% ПЗ (от 148 594)</t>
  </si>
  <si>
    <t xml:space="preserve">          Сметная прибыль 15% ПЗ (от 178 313)</t>
  </si>
  <si>
    <t xml:space="preserve">на ямочный ремонт асфальтобетонных покрытий литой асфальтобетонной смесью, толщиной 5 см, площадью ремонта на одном месте до 1 м2, средняя дольность возки до 50 км, </t>
  </si>
  <si>
    <t>22,8
17,1</t>
  </si>
  <si>
    <t>Накладные расходы 20% ПЗ (от 213 931)</t>
  </si>
  <si>
    <t>Сметная прибыль 15% ПЗ (от 256 717)</t>
  </si>
  <si>
    <t xml:space="preserve">      20% ПЗ (от 213931) (Поз. 1)</t>
  </si>
  <si>
    <t xml:space="preserve">      15% ПЗ (от 256717) (Поз. 1)</t>
  </si>
  <si>
    <t xml:space="preserve">          Накладные расходы 20% ПЗ (от 213 931)</t>
  </si>
  <si>
    <t xml:space="preserve">          Сметная прибыль 15% ПЗ (от 256 717)</t>
  </si>
  <si>
    <t>299,72
74,93</t>
  </si>
  <si>
    <t>Накладные расходы 20% ПЗ (от 1 000 147)</t>
  </si>
  <si>
    <t>Сметная прибыль 15% ПЗ (от 1 200 176)</t>
  </si>
  <si>
    <t xml:space="preserve">      20% ПЗ (от 1000147) (Поз. 1)</t>
  </si>
  <si>
    <t xml:space="preserve">      15% ПЗ (от 1200176) (Поз. 1)</t>
  </si>
  <si>
    <t xml:space="preserve">          Накладные расходы 20% ПЗ (от 1 000 147)</t>
  </si>
  <si>
    <t xml:space="preserve">          Сметная прибыль 15% ПЗ (от 1 200 176)</t>
  </si>
  <si>
    <t>28,84
7,21</t>
  </si>
  <si>
    <t>Накладные расходы 20% ПЗ (от 12 874)</t>
  </si>
  <si>
    <t>Сметная прибыль 15% ПЗ (от 15 449)</t>
  </si>
  <si>
    <t>94,9
30,82</t>
  </si>
  <si>
    <t>Накладные расходы 20% ПЗ (от 474 080)</t>
  </si>
  <si>
    <t>Сметная прибыль 15% ПЗ (от 568 896)</t>
  </si>
  <si>
    <t xml:space="preserve">на очистку отверстий труб от грязи и наносов вручную, </t>
  </si>
  <si>
    <t>ТЕРс01(2022)-03-002-1</t>
  </si>
  <si>
    <t>Очистка отверстий труб от грязи и наносов
(10 м)</t>
  </si>
  <si>
    <t>914,37
577,95</t>
  </si>
  <si>
    <t>336,42
96,71</t>
  </si>
  <si>
    <t>336
97</t>
  </si>
  <si>
    <t>3,2
0,4</t>
  </si>
  <si>
    <t>Накладные расходы 20% ПЗ (от 914)</t>
  </si>
  <si>
    <t>Сметная прибыль 15% ПЗ (от 1 097)</t>
  </si>
  <si>
    <t xml:space="preserve">      20% ПЗ (от 914) (Поз. 1)</t>
  </si>
  <si>
    <t xml:space="preserve">      15% ПЗ (от 1097) (Поз. 1)</t>
  </si>
  <si>
    <t xml:space="preserve">          Накладные расходы 20% ПЗ (от 914)</t>
  </si>
  <si>
    <t xml:space="preserve">          Сметная прибыль 15% ПЗ (от 1 097)</t>
  </si>
  <si>
    <t>1. п.1 - п.26 - рассчитаны по Сборника ТЕРс Удмуртская Республика редакция 2021 г. (тех.часть п.1 "рекомендуются к применению на 2022–2023 годы").</t>
  </si>
  <si>
    <t>ТССЦпг-03-21-01-030
Приказ Минстроя России от 05.05.15 №337/пр</t>
  </si>
  <si>
    <t>Перевозка грузов автомобилями-самосвалами грузоподъемностью 10 т, работающих вне карьера, на расстояние: до 30 км I класс груза
(1 т груза)</t>
  </si>
  <si>
    <t>Итого прямые затраты по смете в текущих ценах</t>
  </si>
  <si>
    <t>34 942
4 973</t>
  </si>
  <si>
    <t xml:space="preserve">     Перевозка грузов автотранспортом:</t>
  </si>
  <si>
    <t xml:space="preserve">          Итого Поз. 4</t>
  </si>
  <si>
    <t>7 339,48
8500*0,98763*1,04914/1,2</t>
  </si>
  <si>
    <t>Возврат металлолома в текущих ценах **</t>
  </si>
  <si>
    <r>
      <t xml:space="preserve">Прогнозный индекс </t>
    </r>
    <r>
      <rPr>
        <sz val="10"/>
        <rFont val="Times New Roman"/>
        <family val="1"/>
        <charset val="204"/>
      </rPr>
      <t>к стоимости асфальтобетонной смеси, возврату металлолома:</t>
    </r>
  </si>
  <si>
    <t>Продолжительность содержания - 12 месяцев</t>
  </si>
  <si>
    <t>Окончание содержания - декабрь 2023 года</t>
  </si>
  <si>
    <t>Сборники ТЕРс Удмуртская Республика редакция 2021 г. - на 2022–2023 годы</t>
  </si>
  <si>
    <t>2. * Стоимость асфальтобетонной смеси учтена в расценке на основании письма Министерства транспорта и дорожного хозяйства УР от 01.07.2022 г. №3578/02-52 с учетом индекса фактической инфляции (август 2022г.) 0,98763 и индекса прогнозной инфляции 1,04914.</t>
  </si>
  <si>
    <t xml:space="preserve">Цена единицы товара, работы, услуги за ед.изм. без НДС, руб. </t>
  </si>
  <si>
    <t>Стоимость работ за ед.изм. с НДС, руб</t>
  </si>
  <si>
    <t>Срезка кустарника и подлеска мотокусторезом</t>
  </si>
  <si>
    <t>ТЕРс01(2022)-07-003-2</t>
  </si>
  <si>
    <t>Срезка кустарника и подлеска:  мотокусторезом
(1 га)</t>
  </si>
  <si>
    <t>42 333,23
20 358,36</t>
  </si>
  <si>
    <t>21 974,87
17 196,86</t>
  </si>
  <si>
    <t>21 975
17 197</t>
  </si>
  <si>
    <t>112,72
60,82</t>
  </si>
  <si>
    <t>Накладные расходы 20% ПЗ (от 42 333)</t>
  </si>
  <si>
    <t>Сметная прибыль 15% ПЗ (от 50 800)</t>
  </si>
  <si>
    <t xml:space="preserve">      20% ПЗ (от 42333) (Поз. 1)</t>
  </si>
  <si>
    <t xml:space="preserve">      15% ПЗ (от 50800) (Поз. 1)</t>
  </si>
  <si>
    <t xml:space="preserve">          Накладные расходы 20% ПЗ (от 42 333)</t>
  </si>
  <si>
    <t xml:space="preserve">          Сметная прибыль 15% ПЗ (от 50 800)</t>
  </si>
  <si>
    <r>
      <t xml:space="preserve">Стоимость работ за ед.изм. с НДС, руб. 
</t>
    </r>
    <r>
      <rPr>
        <b/>
        <sz val="10"/>
        <color rgb="FF000000"/>
        <rFont val="Times New Roman"/>
        <family val="1"/>
        <charset val="204"/>
      </rPr>
      <t>на 2023г.</t>
    </r>
  </si>
  <si>
    <t>Уборка снежных валов автогрейдерами</t>
  </si>
  <si>
    <t>Очистка дороги от снега средними автогрейдерами:  снег уплотненный до 300 мм</t>
  </si>
  <si>
    <t>Приготовление пескосоляной смеси с содержанием хлоридов:  20%</t>
  </si>
  <si>
    <t>Распределение пескосоляной смеси или фрикционных материалов:  комбинированной дорожной машиной мощностью от 210 до 270 л.с. (пескосоляная смесь)</t>
  </si>
  <si>
    <t>Распределение пескосоляной смеси или фрикционных материалов:  комбинированной дорожной машиной мощностью от 210 до 270 л.с. (песок)</t>
  </si>
  <si>
    <t>Доставка противогололедных материалов к месту распределения:  комбинированными дорожными машинами мощностью от 210 до 270 л.с.</t>
  </si>
  <si>
    <t>Устройство траншей в снегу бульдозерами</t>
  </si>
  <si>
    <t>Очистка от снега и грязи:  дорожных знаков вручную</t>
  </si>
  <si>
    <t>Планировка автогрейдером:  грунтовых обочин</t>
  </si>
  <si>
    <t>Планировка проезжей части гравийных дорог автогрейдером</t>
  </si>
  <si>
    <t>10 км вала</t>
  </si>
  <si>
    <t>100 т</t>
  </si>
  <si>
    <t>10 км расстояния доставки</t>
  </si>
  <si>
    <t>1 км прохода</t>
  </si>
  <si>
    <t>Скашивание травы косилкой на базе трактора на пневмоколесном ходу:  80 л.с., ширина окашивания до 2 м</t>
  </si>
  <si>
    <t>Срезка кустарника и подлеска:  мотокусторезом</t>
  </si>
  <si>
    <t>Восстановление профиля водоотводных канав: автогрейдером среднего типа</t>
  </si>
  <si>
    <t>Восстановление профиля с добавлением нового материала:  гравийных дорог</t>
  </si>
  <si>
    <t>Восстановление профиля гравийных дорог без добавления нового материала</t>
  </si>
  <si>
    <t>Разравнивание грунта на обочине автогрейдером толщиной слоя 10 см (в плотном теле)</t>
  </si>
  <si>
    <t>На каждые следующие 5 м перемещения добавлять к 01-01-002-1</t>
  </si>
  <si>
    <t>Ямочный ремонт асфальтобетонных покрытий укатываемой асфальтобетонной смесью с использованием ремонтера на базе КДМ, дорожной фрезы и виброплиты, толщина слоя:  до 50 мм, площадь ремонта в одном месте до 1 м2</t>
  </si>
  <si>
    <t>Ямочный ремонт асфальтобетонных покрытий укатываемой асфальтобетонной смесью с использованием ремонтера на базе КДМ, дорожной фрезы и виброплиты, толщина слоя:  до 50 мм, площадь ремонта в одном месте до 1 м2 *</t>
  </si>
  <si>
    <t>Ямочный ремонт асфальтобетонных покрытий литым асфальтом толщина слоя:  50 мм, площадь ремонта в одном месте до 1 м2, средняя дальность возки литого асфальта до 50 км</t>
  </si>
  <si>
    <t>Замена стоек дорожных знаков с установкой нового знака</t>
  </si>
  <si>
    <t>Замена отдельных секций металлического барьерного ограждения на металлических стойках</t>
  </si>
  <si>
    <t>10 м</t>
  </si>
  <si>
    <r>
      <t xml:space="preserve">Замена стоек дорожных знаков с установкой нового знака </t>
    </r>
    <r>
      <rPr>
        <b/>
        <sz val="10"/>
        <rFont val="Times New Roman"/>
        <family val="1"/>
        <charset val="204"/>
      </rPr>
      <t>(возврат материалов)</t>
    </r>
  </si>
  <si>
    <r>
      <t xml:space="preserve">Замена отдельных секций металлического барьерного ограждения на металлических стойках </t>
    </r>
    <r>
      <rPr>
        <b/>
        <sz val="10"/>
        <rFont val="Times New Roman"/>
        <family val="1"/>
        <charset val="204"/>
      </rPr>
      <t>(возврат материалов)</t>
    </r>
  </si>
  <si>
    <t>3. ** Стоимости материала определена на основании конъюнктурного анализа цен (НДС не облагается)</t>
  </si>
  <si>
    <t>1 УСЛ ЕД</t>
  </si>
  <si>
    <t>Выполнение работ по содержанию автомобильных дорог местного значения и искусственных сооружений на них, по которым проходят маршруты школьных автобусов в Красногорском районе Удмуртской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</si>
</sst>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#,##0.000"/>
  </numFmts>
  <fonts count="39" x14ac:knownFonts="1">
    <font>
      <sz val="11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4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0"/>
      <color rgb="FF000000"/>
      <name val="Calibri"/>
      <family val="2"/>
      <charset val="204"/>
    </font>
    <font>
      <i/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name val="Arial"/>
      <charset val="204"/>
    </font>
    <font>
      <sz val="10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sz val="9"/>
      <color rgb="FF000000"/>
      <name val="Arial"/>
      <charset val="204"/>
    </font>
    <font>
      <sz val="9"/>
      <name val="Arial"/>
      <charset val="204"/>
    </font>
    <font>
      <b/>
      <sz val="10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name val="Arial"/>
      <charset val="204"/>
    </font>
    <font>
      <i/>
      <sz val="8"/>
      <color rgb="FF000000"/>
      <name val="Arial"/>
      <charset val="204"/>
    </font>
    <font>
      <sz val="10"/>
      <color rgb="FF000000"/>
      <name val="Calibri"/>
      <charset val="204"/>
    </font>
    <font>
      <u/>
      <sz val="11"/>
      <color theme="1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/>
    <xf numFmtId="0" fontId="2" fillId="0" borderId="0"/>
    <xf numFmtId="0" fontId="24" fillId="0" borderId="0"/>
    <xf numFmtId="0" fontId="1" fillId="0" borderId="0"/>
    <xf numFmtId="0" fontId="4" fillId="0" borderId="0"/>
    <xf numFmtId="0" fontId="25" fillId="0" borderId="0"/>
    <xf numFmtId="0" fontId="38" fillId="0" borderId="0" applyNumberFormat="0" applyFill="0" applyBorder="0" applyAlignment="0" applyProtection="0"/>
  </cellStyleXfs>
  <cellXfs count="319">
    <xf numFmtId="0" fontId="0" fillId="0" borderId="0" xfId="0"/>
    <xf numFmtId="0" fontId="17" fillId="0" borderId="0" xfId="1" applyFont="1" applyAlignment="1">
      <alignment horizontal="center" vertical="top" wrapText="1"/>
    </xf>
    <xf numFmtId="0" fontId="17" fillId="0" borderId="0" xfId="1" applyFont="1" applyAlignment="1">
      <alignment vertical="top"/>
    </xf>
    <xf numFmtId="0" fontId="17" fillId="0" borderId="0" xfId="1" applyFont="1" applyAlignment="1">
      <alignment vertical="top" wrapText="1"/>
    </xf>
    <xf numFmtId="0" fontId="18" fillId="0" borderId="0" xfId="1" applyFont="1" applyAlignment="1">
      <alignment vertical="top" wrapText="1"/>
    </xf>
    <xf numFmtId="0" fontId="17" fillId="0" borderId="14" xfId="1" applyFont="1" applyFill="1" applyBorder="1" applyAlignment="1">
      <alignment horizontal="center" vertical="top" wrapText="1"/>
    </xf>
    <xf numFmtId="0" fontId="17" fillId="0" borderId="0" xfId="1" applyFont="1" applyFill="1" applyAlignment="1">
      <alignment horizontal="center" vertical="top" wrapText="1"/>
    </xf>
    <xf numFmtId="0" fontId="18" fillId="0" borderId="0" xfId="1" applyFont="1" applyFill="1" applyAlignment="1">
      <alignment vertical="top" wrapText="1"/>
    </xf>
    <xf numFmtId="0" fontId="20" fillId="0" borderId="0" xfId="1" applyFont="1" applyAlignment="1">
      <alignment horizontal="center" vertical="top" wrapText="1"/>
    </xf>
    <xf numFmtId="0" fontId="19" fillId="0" borderId="0" xfId="1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21" fillId="0" borderId="0" xfId="2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21" fillId="0" borderId="0" xfId="2" applyFont="1" applyFill="1" applyAlignment="1">
      <alignment vertical="top" wrapText="1"/>
    </xf>
    <xf numFmtId="0" fontId="22" fillId="0" borderId="0" xfId="0" applyFont="1" applyFill="1" applyAlignment="1">
      <alignment vertical="top"/>
    </xf>
    <xf numFmtId="0" fontId="21" fillId="0" borderId="0" xfId="2" applyFont="1" applyFill="1" applyAlignment="1">
      <alignment horizontal="center" vertical="top"/>
    </xf>
    <xf numFmtId="0" fontId="21" fillId="0" borderId="0" xfId="2" applyFont="1" applyFill="1" applyAlignment="1">
      <alignment horizontal="left" vertical="top" wrapText="1"/>
    </xf>
    <xf numFmtId="0" fontId="21" fillId="0" borderId="0" xfId="2" applyFont="1" applyFill="1" applyAlignment="1">
      <alignment horizontal="center" vertical="top" wrapText="1"/>
    </xf>
    <xf numFmtId="0" fontId="21" fillId="0" borderId="0" xfId="0" applyFont="1" applyFill="1" applyAlignment="1">
      <alignment horizontal="center" vertical="top"/>
    </xf>
    <xf numFmtId="167" fontId="21" fillId="0" borderId="0" xfId="2" applyNumberFormat="1" applyFont="1" applyFill="1" applyAlignment="1">
      <alignment horizontal="center" vertical="top"/>
    </xf>
    <xf numFmtId="165" fontId="21" fillId="0" borderId="0" xfId="2" applyNumberFormat="1" applyFont="1" applyFill="1" applyAlignment="1">
      <alignment horizontal="center" vertical="top" wrapText="1"/>
    </xf>
    <xf numFmtId="0" fontId="23" fillId="0" borderId="0" xfId="2" applyFont="1" applyFill="1" applyAlignment="1">
      <alignment vertical="top"/>
    </xf>
    <xf numFmtId="166" fontId="21" fillId="0" borderId="0" xfId="2" applyNumberFormat="1" applyFont="1" applyFill="1" applyAlignment="1">
      <alignment horizontal="center" vertical="top"/>
    </xf>
    <xf numFmtId="0" fontId="21" fillId="0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0" fontId="21" fillId="0" borderId="0" xfId="2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4" fillId="0" borderId="0" xfId="3"/>
    <xf numFmtId="0" fontId="23" fillId="0" borderId="0" xfId="2" applyFont="1" applyFill="1" applyAlignment="1">
      <alignment horizontal="center" vertical="top" wrapText="1"/>
    </xf>
    <xf numFmtId="0" fontId="17" fillId="0" borderId="0" xfId="1" applyFont="1" applyAlignment="1">
      <alignment vertical="top"/>
    </xf>
    <xf numFmtId="49" fontId="3" fillId="0" borderId="0" xfId="3" applyNumberFormat="1" applyFont="1" applyFill="1" applyBorder="1" applyAlignment="1" applyProtection="1"/>
    <xf numFmtId="0" fontId="5" fillId="0" borderId="0" xfId="3" applyNumberFormat="1" applyFont="1" applyFill="1" applyBorder="1" applyAlignment="1" applyProtection="1">
      <alignment horizontal="right"/>
    </xf>
    <xf numFmtId="0" fontId="4" fillId="0" borderId="0" xfId="3" applyNumberFormat="1" applyFont="1" applyFill="1" applyBorder="1" applyAlignment="1" applyProtection="1"/>
    <xf numFmtId="0" fontId="6" fillId="0" borderId="0" xfId="3" applyNumberFormat="1" applyFont="1" applyFill="1" applyBorder="1" applyAlignment="1" applyProtection="1">
      <alignment wrapText="1"/>
    </xf>
    <xf numFmtId="49" fontId="7" fillId="0" borderId="0" xfId="3" applyNumberFormat="1" applyFont="1" applyFill="1" applyBorder="1" applyAlignment="1" applyProtection="1">
      <alignment horizontal="center" vertical="top"/>
    </xf>
    <xf numFmtId="49" fontId="5" fillId="0" borderId="0" xfId="3" applyNumberFormat="1" applyFont="1" applyFill="1" applyBorder="1" applyAlignment="1" applyProtection="1"/>
    <xf numFmtId="49" fontId="5" fillId="0" borderId="0" xfId="3" applyNumberFormat="1" applyFont="1" applyFill="1" applyBorder="1" applyAlignment="1" applyProtection="1">
      <alignment wrapText="1"/>
    </xf>
    <xf numFmtId="0" fontId="5" fillId="0" borderId="0" xfId="3" applyNumberFormat="1" applyFont="1" applyFill="1" applyBorder="1" applyAlignment="1" applyProtection="1">
      <alignment wrapText="1"/>
    </xf>
    <xf numFmtId="0" fontId="5" fillId="0" borderId="0" xfId="3" applyNumberFormat="1" applyFont="1" applyFill="1" applyBorder="1" applyAlignment="1" applyProtection="1"/>
    <xf numFmtId="0" fontId="3" fillId="0" borderId="3" xfId="3" applyNumberFormat="1" applyFont="1" applyFill="1" applyBorder="1" applyAlignment="1" applyProtection="1"/>
    <xf numFmtId="0" fontId="5" fillId="0" borderId="3" xfId="3" applyNumberFormat="1" applyFont="1" applyFill="1" applyBorder="1" applyAlignment="1" applyProtection="1">
      <alignment horizontal="right"/>
    </xf>
    <xf numFmtId="0" fontId="5" fillId="0" borderId="0" xfId="3" applyNumberFormat="1" applyFont="1" applyFill="1" applyBorder="1" applyAlignment="1" applyProtection="1">
      <alignment horizontal="left"/>
    </xf>
    <xf numFmtId="0" fontId="5" fillId="0" borderId="0" xfId="3" applyNumberFormat="1" applyFont="1" applyFill="1" applyBorder="1" applyAlignment="1" applyProtection="1">
      <alignment vertical="center" wrapText="1"/>
    </xf>
    <xf numFmtId="2" fontId="5" fillId="0" borderId="0" xfId="3" applyNumberFormat="1" applyFont="1" applyFill="1" applyBorder="1" applyAlignment="1" applyProtection="1"/>
    <xf numFmtId="49" fontId="5" fillId="0" borderId="0" xfId="3" applyNumberFormat="1" applyFont="1" applyFill="1" applyBorder="1" applyAlignment="1" applyProtection="1">
      <alignment horizontal="right"/>
    </xf>
    <xf numFmtId="0" fontId="5" fillId="0" borderId="0" xfId="3" applyNumberFormat="1" applyFont="1" applyFill="1" applyBorder="1" applyAlignment="1" applyProtection="1">
      <alignment horizontal="left" vertical="top"/>
    </xf>
    <xf numFmtId="0" fontId="3" fillId="0" borderId="1" xfId="3" applyNumberFormat="1" applyFont="1" applyFill="1" applyBorder="1" applyAlignment="1" applyProtection="1"/>
    <xf numFmtId="2" fontId="5" fillId="0" borderId="0" xfId="3" applyNumberFormat="1" applyFont="1" applyFill="1" applyBorder="1" applyAlignment="1" applyProtection="1">
      <alignment horizontal="right"/>
    </xf>
    <xf numFmtId="0" fontId="5" fillId="0" borderId="1" xfId="3" applyNumberFormat="1" applyFont="1" applyFill="1" applyBorder="1" applyAlignment="1" applyProtection="1">
      <alignment horizontal="left"/>
    </xf>
    <xf numFmtId="0" fontId="3" fillId="0" borderId="0" xfId="3" applyNumberFormat="1" applyFont="1" applyFill="1" applyBorder="1" applyAlignment="1" applyProtection="1">
      <alignment vertical="center"/>
    </xf>
    <xf numFmtId="49" fontId="9" fillId="0" borderId="4" xfId="3" applyNumberFormat="1" applyFont="1" applyFill="1" applyBorder="1" applyAlignment="1" applyProtection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 wrapText="1"/>
    </xf>
    <xf numFmtId="49" fontId="9" fillId="0" borderId="4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wrapText="1"/>
    </xf>
    <xf numFmtId="49" fontId="12" fillId="0" borderId="4" xfId="3" applyNumberFormat="1" applyFont="1" applyFill="1" applyBorder="1" applyAlignment="1" applyProtection="1">
      <alignment horizontal="center" vertical="top" wrapText="1"/>
    </xf>
    <xf numFmtId="49" fontId="12" fillId="0" borderId="4" xfId="3" applyNumberFormat="1" applyFont="1" applyFill="1" applyBorder="1" applyAlignment="1" applyProtection="1">
      <alignment horizontal="left" vertical="top" wrapText="1"/>
    </xf>
    <xf numFmtId="1" fontId="12" fillId="0" borderId="4" xfId="3" applyNumberFormat="1" applyFont="1" applyFill="1" applyBorder="1" applyAlignment="1" applyProtection="1">
      <alignment horizontal="center" vertical="top" wrapText="1"/>
    </xf>
    <xf numFmtId="4" fontId="12" fillId="0" borderId="4" xfId="3" applyNumberFormat="1" applyFont="1" applyFill="1" applyBorder="1" applyAlignment="1" applyProtection="1">
      <alignment horizontal="right" vertical="top" wrapText="1"/>
    </xf>
    <xf numFmtId="4" fontId="13" fillId="0" borderId="4" xfId="3" applyNumberFormat="1" applyFont="1" applyFill="1" applyBorder="1" applyAlignment="1" applyProtection="1">
      <alignment horizontal="right" vertical="top" wrapText="1"/>
    </xf>
    <xf numFmtId="0" fontId="12" fillId="0" borderId="4" xfId="3" applyNumberFormat="1" applyFont="1" applyFill="1" applyBorder="1" applyAlignment="1" applyProtection="1">
      <alignment horizontal="right" vertical="top" wrapText="1"/>
    </xf>
    <xf numFmtId="0" fontId="12" fillId="0" borderId="0" xfId="3" applyNumberFormat="1" applyFont="1" applyFill="1" applyBorder="1" applyAlignment="1" applyProtection="1">
      <alignment wrapText="1"/>
    </xf>
    <xf numFmtId="49" fontId="3" fillId="0" borderId="13" xfId="3" applyNumberFormat="1" applyFont="1" applyFill="1" applyBorder="1" applyAlignment="1" applyProtection="1">
      <alignment vertical="top" wrapText="1"/>
    </xf>
    <xf numFmtId="49" fontId="3" fillId="0" borderId="3" xfId="3" applyNumberFormat="1" applyFont="1" applyFill="1" applyBorder="1" applyAlignment="1" applyProtection="1">
      <alignment vertical="top" wrapText="1"/>
    </xf>
    <xf numFmtId="49" fontId="3" fillId="0" borderId="3" xfId="3" applyNumberFormat="1" applyFont="1" applyFill="1" applyBorder="1" applyAlignment="1" applyProtection="1">
      <alignment horizontal="right" vertical="top"/>
    </xf>
    <xf numFmtId="49" fontId="3" fillId="0" borderId="3" xfId="3" applyNumberFormat="1" applyFont="1" applyFill="1" applyBorder="1" applyAlignment="1" applyProtection="1">
      <alignment horizontal="center" vertical="top" wrapText="1"/>
    </xf>
    <xf numFmtId="0" fontId="3" fillId="0" borderId="3" xfId="3" applyNumberFormat="1" applyFont="1" applyFill="1" applyBorder="1" applyAlignment="1" applyProtection="1">
      <alignment horizontal="center" vertical="top"/>
    </xf>
    <xf numFmtId="4" fontId="3" fillId="0" borderId="3" xfId="3" applyNumberFormat="1" applyFont="1" applyFill="1" applyBorder="1" applyAlignment="1" applyProtection="1">
      <alignment horizontal="right" vertical="top"/>
    </xf>
    <xf numFmtId="0" fontId="3" fillId="0" borderId="3" xfId="3" applyNumberFormat="1" applyFont="1" applyFill="1" applyBorder="1" applyAlignment="1" applyProtection="1">
      <alignment horizontal="right" vertical="top"/>
    </xf>
    <xf numFmtId="0" fontId="15" fillId="0" borderId="3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top" wrapText="1"/>
    </xf>
    <xf numFmtId="164" fontId="12" fillId="0" borderId="4" xfId="3" applyNumberFormat="1" applyFont="1" applyFill="1" applyBorder="1" applyAlignment="1" applyProtection="1">
      <alignment horizontal="right" vertical="top" wrapText="1"/>
    </xf>
    <xf numFmtId="4" fontId="3" fillId="0" borderId="4" xfId="3" applyNumberFormat="1" applyFont="1" applyFill="1" applyBorder="1" applyAlignment="1" applyProtection="1">
      <alignment horizontal="right" vertical="top" wrapText="1"/>
    </xf>
    <xf numFmtId="0" fontId="3" fillId="0" borderId="4" xfId="3" applyNumberFormat="1" applyFont="1" applyFill="1" applyBorder="1" applyAlignment="1" applyProtection="1">
      <alignment horizontal="right" vertical="top" wrapText="1"/>
    </xf>
    <xf numFmtId="0" fontId="3" fillId="0" borderId="0" xfId="3" applyNumberFormat="1" applyFont="1" applyFill="1" applyBorder="1" applyAlignment="1" applyProtection="1">
      <alignment wrapText="1"/>
    </xf>
    <xf numFmtId="164" fontId="3" fillId="0" borderId="4" xfId="3" applyNumberFormat="1" applyFont="1" applyFill="1" applyBorder="1" applyAlignment="1" applyProtection="1">
      <alignment horizontal="right" vertical="top" wrapText="1"/>
    </xf>
    <xf numFmtId="0" fontId="14" fillId="0" borderId="0" xfId="3" applyNumberFormat="1" applyFont="1" applyFill="1" applyBorder="1" applyAlignment="1" applyProtection="1"/>
    <xf numFmtId="0" fontId="15" fillId="0" borderId="0" xfId="3" applyNumberFormat="1" applyFont="1" applyFill="1" applyBorder="1" applyAlignment="1" applyProtection="1"/>
    <xf numFmtId="49" fontId="5" fillId="0" borderId="0" xfId="3" applyNumberFormat="1" applyFont="1" applyFill="1" applyBorder="1" applyAlignment="1" applyProtection="1">
      <alignment horizontal="right" vertical="top"/>
    </xf>
    <xf numFmtId="49" fontId="5" fillId="0" borderId="0" xfId="3" applyNumberFormat="1" applyFont="1" applyFill="1" applyBorder="1" applyAlignment="1" applyProtection="1">
      <alignment vertical="top"/>
    </xf>
    <xf numFmtId="0" fontId="3" fillId="0" borderId="0" xfId="3" applyNumberFormat="1" applyFont="1" applyFill="1" applyBorder="1" applyAlignment="1" applyProtection="1"/>
    <xf numFmtId="2" fontId="12" fillId="0" borderId="4" xfId="3" applyNumberFormat="1" applyFont="1" applyFill="1" applyBorder="1" applyAlignment="1" applyProtection="1">
      <alignment horizontal="right" vertical="top" wrapText="1"/>
    </xf>
    <xf numFmtId="2" fontId="3" fillId="0" borderId="4" xfId="3" applyNumberFormat="1" applyFont="1" applyFill="1" applyBorder="1" applyAlignment="1" applyProtection="1">
      <alignment horizontal="right" vertical="top" wrapText="1"/>
    </xf>
    <xf numFmtId="2" fontId="12" fillId="0" borderId="4" xfId="3" applyNumberFormat="1" applyFont="1" applyFill="1" applyBorder="1" applyAlignment="1" applyProtection="1">
      <alignment horizontal="center" vertical="top" wrapText="1"/>
    </xf>
    <xf numFmtId="49" fontId="3" fillId="0" borderId="7" xfId="3" applyNumberFormat="1" applyFont="1" applyFill="1" applyBorder="1" applyAlignment="1" applyProtection="1">
      <alignment horizontal="center" vertical="top" wrapText="1"/>
    </xf>
    <xf numFmtId="49" fontId="3" fillId="0" borderId="1" xfId="3" applyNumberFormat="1" applyFont="1" applyFill="1" applyBorder="1" applyAlignment="1" applyProtection="1">
      <alignment horizontal="left" vertical="top" wrapText="1"/>
    </xf>
    <xf numFmtId="49" fontId="3" fillId="0" borderId="1" xfId="3" applyNumberFormat="1" applyFont="1" applyFill="1" applyBorder="1" applyAlignment="1" applyProtection="1">
      <alignment vertical="top"/>
    </xf>
    <xf numFmtId="49" fontId="3" fillId="0" borderId="1" xfId="3" applyNumberFormat="1" applyFont="1" applyFill="1" applyBorder="1" applyAlignment="1" applyProtection="1">
      <alignment vertical="top" wrapText="1"/>
    </xf>
    <xf numFmtId="49" fontId="3" fillId="0" borderId="6" xfId="3" applyNumberFormat="1" applyFont="1" applyFill="1" applyBorder="1" applyAlignment="1" applyProtection="1">
      <alignment vertical="top" wrapText="1"/>
    </xf>
    <xf numFmtId="2" fontId="5" fillId="0" borderId="3" xfId="3" applyNumberFormat="1" applyFont="1" applyFill="1" applyBorder="1" applyAlignment="1" applyProtection="1">
      <alignment horizontal="right"/>
    </xf>
    <xf numFmtId="4" fontId="20" fillId="0" borderId="0" xfId="1" applyNumberFormat="1" applyFont="1" applyFill="1" applyBorder="1" applyAlignment="1">
      <alignment horizontal="center" vertical="top" wrapText="1"/>
    </xf>
    <xf numFmtId="49" fontId="3" fillId="0" borderId="0" xfId="5" applyNumberFormat="1" applyFont="1" applyFill="1" applyBorder="1" applyAlignment="1" applyProtection="1"/>
    <xf numFmtId="0" fontId="5" fillId="0" borderId="0" xfId="5" applyNumberFormat="1" applyFont="1" applyFill="1" applyBorder="1" applyAlignment="1" applyProtection="1">
      <alignment horizontal="right"/>
    </xf>
    <xf numFmtId="0" fontId="4" fillId="0" borderId="0" xfId="5"/>
    <xf numFmtId="0" fontId="6" fillId="0" borderId="0" xfId="5" applyNumberFormat="1" applyFont="1" applyFill="1" applyBorder="1" applyAlignment="1" applyProtection="1">
      <alignment wrapText="1"/>
    </xf>
    <xf numFmtId="49" fontId="7" fillId="0" borderId="0" xfId="5" applyNumberFormat="1" applyFont="1" applyFill="1" applyBorder="1" applyAlignment="1" applyProtection="1">
      <alignment horizontal="center" vertical="top"/>
    </xf>
    <xf numFmtId="49" fontId="5" fillId="0" borderId="0" xfId="5" applyNumberFormat="1" applyFont="1" applyFill="1" applyBorder="1" applyAlignment="1" applyProtection="1"/>
    <xf numFmtId="49" fontId="5" fillId="0" borderId="0" xfId="5" applyNumberFormat="1" applyFont="1" applyFill="1" applyBorder="1" applyAlignment="1" applyProtection="1">
      <alignment wrapText="1"/>
    </xf>
    <xf numFmtId="0" fontId="5" fillId="0" borderId="0" xfId="5" applyNumberFormat="1" applyFont="1" applyFill="1" applyBorder="1" applyAlignment="1" applyProtection="1">
      <alignment wrapText="1"/>
    </xf>
    <xf numFmtId="0" fontId="5" fillId="0" borderId="0" xfId="5" applyNumberFormat="1" applyFont="1" applyFill="1" applyBorder="1" applyAlignment="1" applyProtection="1"/>
    <xf numFmtId="0" fontId="3" fillId="0" borderId="3" xfId="5" applyNumberFormat="1" applyFont="1" applyFill="1" applyBorder="1" applyAlignment="1" applyProtection="1"/>
    <xf numFmtId="0" fontId="5" fillId="0" borderId="0" xfId="5" applyNumberFormat="1" applyFont="1" applyFill="1" applyBorder="1" applyAlignment="1" applyProtection="1">
      <alignment horizontal="left"/>
    </xf>
    <xf numFmtId="0" fontId="5" fillId="0" borderId="0" xfId="5" applyNumberFormat="1" applyFont="1" applyFill="1" applyBorder="1" applyAlignment="1" applyProtection="1">
      <alignment vertical="center" wrapText="1"/>
    </xf>
    <xf numFmtId="2" fontId="5" fillId="0" borderId="0" xfId="5" applyNumberFormat="1" applyFont="1" applyFill="1" applyBorder="1" applyAlignment="1" applyProtection="1"/>
    <xf numFmtId="49" fontId="5" fillId="0" borderId="0" xfId="5" applyNumberFormat="1" applyFont="1" applyFill="1" applyBorder="1" applyAlignment="1" applyProtection="1">
      <alignment horizontal="right"/>
    </xf>
    <xf numFmtId="0" fontId="5" fillId="0" borderId="0" xfId="5" applyNumberFormat="1" applyFont="1" applyFill="1" applyBorder="1" applyAlignment="1" applyProtection="1">
      <alignment horizontal="left" vertical="top"/>
    </xf>
    <xf numFmtId="0" fontId="3" fillId="0" borderId="1" xfId="5" applyNumberFormat="1" applyFont="1" applyFill="1" applyBorder="1" applyAlignment="1" applyProtection="1"/>
    <xf numFmtId="2" fontId="5" fillId="0" borderId="0" xfId="5" applyNumberFormat="1" applyFont="1" applyFill="1" applyBorder="1" applyAlignment="1" applyProtection="1">
      <alignment horizontal="right"/>
    </xf>
    <xf numFmtId="0" fontId="5" fillId="0" borderId="1" xfId="5" applyNumberFormat="1" applyFont="1" applyFill="1" applyBorder="1" applyAlignment="1" applyProtection="1">
      <alignment horizontal="left"/>
    </xf>
    <xf numFmtId="0" fontId="3" fillId="0" borderId="0" xfId="5" applyNumberFormat="1" applyFont="1" applyFill="1" applyBorder="1" applyAlignment="1" applyProtection="1">
      <alignment vertical="center"/>
    </xf>
    <xf numFmtId="49" fontId="9" fillId="0" borderId="4" xfId="5" applyNumberFormat="1" applyFont="1" applyFill="1" applyBorder="1" applyAlignment="1" applyProtection="1">
      <alignment horizontal="center" vertical="center" wrapText="1"/>
    </xf>
    <xf numFmtId="49" fontId="10" fillId="0" borderId="4" xfId="5" applyNumberFormat="1" applyFont="1" applyFill="1" applyBorder="1" applyAlignment="1" applyProtection="1">
      <alignment horizontal="center" vertical="center" wrapText="1"/>
    </xf>
    <xf numFmtId="49" fontId="9" fillId="0" borderId="4" xfId="5" applyNumberFormat="1" applyFont="1" applyFill="1" applyBorder="1" applyAlignment="1" applyProtection="1">
      <alignment horizontal="center" vertical="center"/>
    </xf>
    <xf numFmtId="0" fontId="11" fillId="0" borderId="0" xfId="5" applyNumberFormat="1" applyFont="1" applyFill="1" applyBorder="1" applyAlignment="1" applyProtection="1">
      <alignment wrapText="1"/>
    </xf>
    <xf numFmtId="49" fontId="12" fillId="0" borderId="4" xfId="5" applyNumberFormat="1" applyFont="1" applyFill="1" applyBorder="1" applyAlignment="1" applyProtection="1">
      <alignment horizontal="center" vertical="top" wrapText="1"/>
    </xf>
    <xf numFmtId="49" fontId="12" fillId="0" borderId="4" xfId="5" applyNumberFormat="1" applyFont="1" applyFill="1" applyBorder="1" applyAlignment="1" applyProtection="1">
      <alignment horizontal="left" vertical="top" wrapText="1"/>
    </xf>
    <xf numFmtId="1" fontId="12" fillId="0" borderId="4" xfId="5" applyNumberFormat="1" applyFont="1" applyFill="1" applyBorder="1" applyAlignment="1" applyProtection="1">
      <alignment horizontal="center" vertical="top" wrapText="1"/>
    </xf>
    <xf numFmtId="4" fontId="12" fillId="0" borderId="4" xfId="5" applyNumberFormat="1" applyFont="1" applyFill="1" applyBorder="1" applyAlignment="1" applyProtection="1">
      <alignment horizontal="right" vertical="top" wrapText="1"/>
    </xf>
    <xf numFmtId="4" fontId="13" fillId="0" borderId="4" xfId="5" applyNumberFormat="1" applyFont="1" applyFill="1" applyBorder="1" applyAlignment="1" applyProtection="1">
      <alignment horizontal="right" vertical="top" wrapText="1"/>
    </xf>
    <xf numFmtId="0" fontId="12" fillId="0" borderId="4" xfId="5" applyNumberFormat="1" applyFont="1" applyFill="1" applyBorder="1" applyAlignment="1" applyProtection="1">
      <alignment horizontal="right" vertical="top" wrapText="1"/>
    </xf>
    <xf numFmtId="0" fontId="12" fillId="0" borderId="0" xfId="5" applyNumberFormat="1" applyFont="1" applyFill="1" applyBorder="1" applyAlignment="1" applyProtection="1">
      <alignment wrapText="1"/>
    </xf>
    <xf numFmtId="49" fontId="3" fillId="0" borderId="13" xfId="5" applyNumberFormat="1" applyFont="1" applyFill="1" applyBorder="1" applyAlignment="1" applyProtection="1">
      <alignment vertical="top" wrapText="1"/>
    </xf>
    <xf numFmtId="49" fontId="3" fillId="0" borderId="3" xfId="5" applyNumberFormat="1" applyFont="1" applyFill="1" applyBorder="1" applyAlignment="1" applyProtection="1">
      <alignment vertical="top" wrapText="1"/>
    </xf>
    <xf numFmtId="49" fontId="3" fillId="0" borderId="3" xfId="5" applyNumberFormat="1" applyFont="1" applyFill="1" applyBorder="1" applyAlignment="1" applyProtection="1">
      <alignment horizontal="right" vertical="top"/>
    </xf>
    <xf numFmtId="49" fontId="3" fillId="0" borderId="3" xfId="5" applyNumberFormat="1" applyFont="1" applyFill="1" applyBorder="1" applyAlignment="1" applyProtection="1">
      <alignment horizontal="center" vertical="top" wrapText="1"/>
    </xf>
    <xf numFmtId="0" fontId="3" fillId="0" borderId="3" xfId="5" applyNumberFormat="1" applyFont="1" applyFill="1" applyBorder="1" applyAlignment="1" applyProtection="1">
      <alignment horizontal="center" vertical="top"/>
    </xf>
    <xf numFmtId="4" fontId="3" fillId="0" borderId="3" xfId="5" applyNumberFormat="1" applyFont="1" applyFill="1" applyBorder="1" applyAlignment="1" applyProtection="1">
      <alignment horizontal="right" vertical="top"/>
    </xf>
    <xf numFmtId="0" fontId="3" fillId="0" borderId="3" xfId="5" applyNumberFormat="1" applyFont="1" applyFill="1" applyBorder="1" applyAlignment="1" applyProtection="1">
      <alignment horizontal="right" vertical="top"/>
    </xf>
    <xf numFmtId="0" fontId="15" fillId="0" borderId="3" xfId="5" applyNumberFormat="1" applyFont="1" applyFill="1" applyBorder="1" applyAlignment="1" applyProtection="1">
      <alignment horizontal="left" vertical="top" wrapText="1"/>
    </xf>
    <xf numFmtId="0" fontId="15" fillId="0" borderId="6" xfId="5" applyNumberFormat="1" applyFont="1" applyFill="1" applyBorder="1" applyAlignment="1" applyProtection="1">
      <alignment horizontal="left" vertical="top" wrapText="1"/>
    </xf>
    <xf numFmtId="164" fontId="12" fillId="0" borderId="4" xfId="5" applyNumberFormat="1" applyFont="1" applyFill="1" applyBorder="1" applyAlignment="1" applyProtection="1">
      <alignment horizontal="center" vertical="top" wrapText="1"/>
    </xf>
    <xf numFmtId="2" fontId="12" fillId="0" borderId="4" xfId="5" applyNumberFormat="1" applyFont="1" applyFill="1" applyBorder="1" applyAlignment="1" applyProtection="1">
      <alignment horizontal="center" vertical="top" wrapText="1"/>
    </xf>
    <xf numFmtId="49" fontId="3" fillId="0" borderId="7" xfId="5" applyNumberFormat="1" applyFont="1" applyFill="1" applyBorder="1" applyAlignment="1" applyProtection="1">
      <alignment horizontal="center" vertical="top" wrapText="1"/>
    </xf>
    <xf numFmtId="49" fontId="3" fillId="0" borderId="1" xfId="5" applyNumberFormat="1" applyFont="1" applyFill="1" applyBorder="1" applyAlignment="1" applyProtection="1">
      <alignment horizontal="left" vertical="top" wrapText="1"/>
    </xf>
    <xf numFmtId="49" fontId="3" fillId="0" borderId="1" xfId="5" applyNumberFormat="1" applyFont="1" applyFill="1" applyBorder="1" applyAlignment="1" applyProtection="1">
      <alignment vertical="top"/>
    </xf>
    <xf numFmtId="49" fontId="3" fillId="0" borderId="1" xfId="5" applyNumberFormat="1" applyFont="1" applyFill="1" applyBorder="1" applyAlignment="1" applyProtection="1">
      <alignment vertical="top" wrapText="1"/>
    </xf>
    <xf numFmtId="49" fontId="3" fillId="0" borderId="6" xfId="5" applyNumberFormat="1" applyFont="1" applyFill="1" applyBorder="1" applyAlignment="1" applyProtection="1">
      <alignment vertical="top" wrapText="1"/>
    </xf>
    <xf numFmtId="49" fontId="3" fillId="0" borderId="13" xfId="5" applyNumberFormat="1" applyFont="1" applyFill="1" applyBorder="1" applyAlignment="1" applyProtection="1">
      <alignment horizontal="center" vertical="top" wrapText="1"/>
    </xf>
    <xf numFmtId="49" fontId="3" fillId="0" borderId="11" xfId="5" applyNumberFormat="1" applyFont="1" applyFill="1" applyBorder="1" applyAlignment="1" applyProtection="1">
      <alignment vertical="top" wrapText="1"/>
    </xf>
    <xf numFmtId="0" fontId="3" fillId="0" borderId="0" xfId="5" applyNumberFormat="1" applyFont="1" applyFill="1" applyBorder="1" applyAlignment="1" applyProtection="1">
      <alignment wrapText="1"/>
    </xf>
    <xf numFmtId="0" fontId="14" fillId="0" borderId="0" xfId="5" applyNumberFormat="1" applyFont="1" applyFill="1" applyBorder="1" applyAlignment="1" applyProtection="1"/>
    <xf numFmtId="0" fontId="15" fillId="0" borderId="0" xfId="5" applyNumberFormat="1" applyFont="1" applyFill="1" applyBorder="1" applyAlignment="1" applyProtection="1"/>
    <xf numFmtId="49" fontId="5" fillId="0" borderId="0" xfId="5" applyNumberFormat="1" applyFont="1" applyFill="1" applyBorder="1" applyAlignment="1" applyProtection="1">
      <alignment horizontal="right" vertical="top"/>
    </xf>
    <xf numFmtId="49" fontId="5" fillId="0" borderId="0" xfId="5" applyNumberFormat="1" applyFont="1" applyFill="1" applyBorder="1" applyAlignment="1" applyProtection="1">
      <alignment vertical="top"/>
    </xf>
    <xf numFmtId="0" fontId="3" fillId="0" borderId="0" xfId="5" applyNumberFormat="1" applyFont="1" applyFill="1" applyBorder="1" applyAlignment="1" applyProtection="1"/>
    <xf numFmtId="166" fontId="23" fillId="0" borderId="0" xfId="2" applyNumberFormat="1" applyFont="1" applyFill="1" applyAlignment="1">
      <alignment horizontal="center" vertical="top"/>
    </xf>
    <xf numFmtId="4" fontId="12" fillId="0" borderId="4" xfId="5" applyNumberFormat="1" applyFont="1" applyFill="1" applyBorder="1" applyAlignment="1" applyProtection="1">
      <alignment horizontal="right" vertical="top" wrapText="1"/>
    </xf>
    <xf numFmtId="4" fontId="12" fillId="0" borderId="4" xfId="5" applyNumberFormat="1" applyFont="1" applyFill="1" applyBorder="1" applyAlignment="1" applyProtection="1">
      <alignment horizontal="right" vertical="top" wrapText="1"/>
    </xf>
    <xf numFmtId="0" fontId="12" fillId="0" borderId="4" xfId="5" applyNumberFormat="1" applyFont="1" applyFill="1" applyBorder="1" applyAlignment="1" applyProtection="1">
      <alignment horizontal="right" vertical="top" wrapText="1"/>
    </xf>
    <xf numFmtId="4" fontId="3" fillId="0" borderId="4" xfId="5" applyNumberFormat="1" applyFont="1" applyFill="1" applyBorder="1" applyAlignment="1" applyProtection="1">
      <alignment horizontal="right" vertical="top" wrapText="1"/>
    </xf>
    <xf numFmtId="0" fontId="3" fillId="0" borderId="4" xfId="5" applyNumberFormat="1" applyFont="1" applyFill="1" applyBorder="1" applyAlignment="1" applyProtection="1">
      <alignment horizontal="right" vertical="top" wrapText="1"/>
    </xf>
    <xf numFmtId="0" fontId="5" fillId="0" borderId="3" xfId="5" applyNumberFormat="1" applyFont="1" applyFill="1" applyBorder="1" applyAlignment="1" applyProtection="1">
      <alignment horizontal="right"/>
    </xf>
    <xf numFmtId="2" fontId="5" fillId="0" borderId="3" xfId="5" applyNumberFormat="1" applyFont="1" applyFill="1" applyBorder="1" applyAlignment="1" applyProtection="1">
      <alignment horizontal="right"/>
    </xf>
    <xf numFmtId="0" fontId="25" fillId="0" borderId="0" xfId="6"/>
    <xf numFmtId="0" fontId="26" fillId="0" borderId="0" xfId="6" applyNumberFormat="1" applyFont="1" applyFill="1" applyBorder="1" applyAlignment="1" applyProtection="1">
      <alignment wrapText="1"/>
    </xf>
    <xf numFmtId="49" fontId="26" fillId="0" borderId="0" xfId="6" applyNumberFormat="1" applyFont="1" applyFill="1" applyBorder="1" applyAlignment="1" applyProtection="1"/>
    <xf numFmtId="0" fontId="27" fillId="0" borderId="0" xfId="6" applyNumberFormat="1" applyFont="1" applyFill="1" applyBorder="1" applyAlignment="1" applyProtection="1">
      <alignment horizontal="right"/>
    </xf>
    <xf numFmtId="0" fontId="28" fillId="0" borderId="0" xfId="6" applyNumberFormat="1" applyFont="1" applyFill="1" applyBorder="1" applyAlignment="1" applyProtection="1">
      <alignment wrapText="1"/>
    </xf>
    <xf numFmtId="49" fontId="29" fillId="0" borderId="0" xfId="6" applyNumberFormat="1" applyFont="1" applyFill="1" applyBorder="1" applyAlignment="1" applyProtection="1">
      <alignment horizontal="center" vertical="top"/>
    </xf>
    <xf numFmtId="49" fontId="27" fillId="0" borderId="0" xfId="6" applyNumberFormat="1" applyFont="1" applyFill="1" applyBorder="1" applyAlignment="1" applyProtection="1"/>
    <xf numFmtId="49" fontId="27" fillId="0" borderId="0" xfId="6" applyNumberFormat="1" applyFont="1" applyFill="1" applyBorder="1" applyAlignment="1" applyProtection="1">
      <alignment wrapText="1"/>
    </xf>
    <xf numFmtId="0" fontId="27" fillId="0" borderId="0" xfId="6" applyNumberFormat="1" applyFont="1" applyFill="1" applyBorder="1" applyAlignment="1" applyProtection="1">
      <alignment wrapText="1"/>
    </xf>
    <xf numFmtId="0" fontId="27" fillId="0" borderId="0" xfId="6" applyNumberFormat="1" applyFont="1" applyFill="1" applyBorder="1" applyAlignment="1" applyProtection="1"/>
    <xf numFmtId="0" fontId="26" fillId="0" borderId="3" xfId="6" applyNumberFormat="1" applyFont="1" applyFill="1" applyBorder="1" applyAlignment="1" applyProtection="1"/>
    <xf numFmtId="0" fontId="27" fillId="0" borderId="3" xfId="6" applyNumberFormat="1" applyFont="1" applyFill="1" applyBorder="1" applyAlignment="1" applyProtection="1">
      <alignment horizontal="right"/>
    </xf>
    <xf numFmtId="0" fontId="27" fillId="0" borderId="0" xfId="6" applyNumberFormat="1" applyFont="1" applyFill="1" applyBorder="1" applyAlignment="1" applyProtection="1">
      <alignment horizontal="left"/>
    </xf>
    <xf numFmtId="0" fontId="27" fillId="0" borderId="0" xfId="6" applyNumberFormat="1" applyFont="1" applyFill="1" applyBorder="1" applyAlignment="1" applyProtection="1">
      <alignment vertical="center" wrapText="1"/>
    </xf>
    <xf numFmtId="2" fontId="27" fillId="0" borderId="0" xfId="6" applyNumberFormat="1" applyFont="1" applyFill="1" applyBorder="1" applyAlignment="1" applyProtection="1"/>
    <xf numFmtId="49" fontId="27" fillId="0" borderId="0" xfId="6" applyNumberFormat="1" applyFont="1" applyFill="1" applyBorder="1" applyAlignment="1" applyProtection="1">
      <alignment horizontal="right"/>
    </xf>
    <xf numFmtId="0" fontId="27" fillId="0" borderId="0" xfId="6" applyNumberFormat="1" applyFont="1" applyFill="1" applyBorder="1" applyAlignment="1" applyProtection="1">
      <alignment horizontal="left" vertical="top"/>
    </xf>
    <xf numFmtId="0" fontId="26" fillId="0" borderId="1" xfId="6" applyNumberFormat="1" applyFont="1" applyFill="1" applyBorder="1" applyAlignment="1" applyProtection="1"/>
    <xf numFmtId="2" fontId="27" fillId="0" borderId="3" xfId="6" applyNumberFormat="1" applyFont="1" applyFill="1" applyBorder="1" applyAlignment="1" applyProtection="1">
      <alignment horizontal="right"/>
    </xf>
    <xf numFmtId="2" fontId="27" fillId="0" borderId="0" xfId="6" applyNumberFormat="1" applyFont="1" applyFill="1" applyBorder="1" applyAlignment="1" applyProtection="1">
      <alignment horizontal="right"/>
    </xf>
    <xf numFmtId="0" fontId="27" fillId="0" borderId="1" xfId="6" applyNumberFormat="1" applyFont="1" applyFill="1" applyBorder="1" applyAlignment="1" applyProtection="1">
      <alignment horizontal="left"/>
    </xf>
    <xf numFmtId="0" fontId="26" fillId="0" borderId="0" xfId="6" applyNumberFormat="1" applyFont="1" applyFill="1" applyBorder="1" applyAlignment="1" applyProtection="1">
      <alignment vertical="center"/>
    </xf>
    <xf numFmtId="49" fontId="31" fillId="0" borderId="4" xfId="6" applyNumberFormat="1" applyFont="1" applyFill="1" applyBorder="1" applyAlignment="1" applyProtection="1">
      <alignment horizontal="center" vertical="center" wrapText="1"/>
    </xf>
    <xf numFmtId="49" fontId="32" fillId="0" borderId="4" xfId="6" applyNumberFormat="1" applyFont="1" applyFill="1" applyBorder="1" applyAlignment="1" applyProtection="1">
      <alignment horizontal="center" vertical="center" wrapText="1"/>
    </xf>
    <xf numFmtId="49" fontId="31" fillId="0" borderId="4" xfId="6" applyNumberFormat="1" applyFont="1" applyFill="1" applyBorder="1" applyAlignment="1" applyProtection="1">
      <alignment horizontal="center" vertical="center"/>
    </xf>
    <xf numFmtId="0" fontId="33" fillId="0" borderId="0" xfId="6" applyNumberFormat="1" applyFont="1" applyFill="1" applyBorder="1" applyAlignment="1" applyProtection="1">
      <alignment wrapText="1"/>
    </xf>
    <xf numFmtId="49" fontId="34" fillId="0" borderId="4" xfId="6" applyNumberFormat="1" applyFont="1" applyFill="1" applyBorder="1" applyAlignment="1" applyProtection="1">
      <alignment horizontal="center" vertical="top" wrapText="1"/>
    </xf>
    <xf numFmtId="49" fontId="34" fillId="0" borderId="4" xfId="6" applyNumberFormat="1" applyFont="1" applyFill="1" applyBorder="1" applyAlignment="1" applyProtection="1">
      <alignment horizontal="left" vertical="top" wrapText="1"/>
    </xf>
    <xf numFmtId="1" fontId="34" fillId="0" borderId="4" xfId="6" applyNumberFormat="1" applyFont="1" applyFill="1" applyBorder="1" applyAlignment="1" applyProtection="1">
      <alignment horizontal="center" vertical="top" wrapText="1"/>
    </xf>
    <xf numFmtId="4" fontId="34" fillId="0" borderId="4" xfId="6" applyNumberFormat="1" applyFont="1" applyFill="1" applyBorder="1" applyAlignment="1" applyProtection="1">
      <alignment horizontal="right" vertical="top" wrapText="1"/>
    </xf>
    <xf numFmtId="4" fontId="35" fillId="0" borderId="4" xfId="6" applyNumberFormat="1" applyFont="1" applyFill="1" applyBorder="1" applyAlignment="1" applyProtection="1">
      <alignment horizontal="right" vertical="top" wrapText="1"/>
    </xf>
    <xf numFmtId="0" fontId="34" fillId="0" borderId="4" xfId="6" applyNumberFormat="1" applyFont="1" applyFill="1" applyBorder="1" applyAlignment="1" applyProtection="1">
      <alignment horizontal="right" vertical="top" wrapText="1"/>
    </xf>
    <xf numFmtId="0" fontId="34" fillId="0" borderId="0" xfId="6" applyNumberFormat="1" applyFont="1" applyFill="1" applyBorder="1" applyAlignment="1" applyProtection="1">
      <alignment wrapText="1"/>
    </xf>
    <xf numFmtId="49" fontId="26" fillId="0" borderId="13" xfId="6" applyNumberFormat="1" applyFont="1" applyFill="1" applyBorder="1" applyAlignment="1" applyProtection="1">
      <alignment vertical="top" wrapText="1"/>
    </xf>
    <xf numFmtId="49" fontId="26" fillId="0" borderId="3" xfId="6" applyNumberFormat="1" applyFont="1" applyFill="1" applyBorder="1" applyAlignment="1" applyProtection="1">
      <alignment vertical="top" wrapText="1"/>
    </xf>
    <xf numFmtId="49" fontId="26" fillId="0" borderId="3" xfId="6" applyNumberFormat="1" applyFont="1" applyFill="1" applyBorder="1" applyAlignment="1" applyProtection="1">
      <alignment horizontal="right" vertical="top"/>
    </xf>
    <xf numFmtId="49" fontId="26" fillId="0" borderId="3" xfId="6" applyNumberFormat="1" applyFont="1" applyFill="1" applyBorder="1" applyAlignment="1" applyProtection="1">
      <alignment horizontal="center" vertical="top" wrapText="1"/>
    </xf>
    <xf numFmtId="0" fontId="26" fillId="0" borderId="3" xfId="6" applyNumberFormat="1" applyFont="1" applyFill="1" applyBorder="1" applyAlignment="1" applyProtection="1">
      <alignment horizontal="center" vertical="top"/>
    </xf>
    <xf numFmtId="4" fontId="26" fillId="0" borderId="3" xfId="6" applyNumberFormat="1" applyFont="1" applyFill="1" applyBorder="1" applyAlignment="1" applyProtection="1">
      <alignment horizontal="right" vertical="top"/>
    </xf>
    <xf numFmtId="0" fontId="26" fillId="0" borderId="3" xfId="6" applyNumberFormat="1" applyFont="1" applyFill="1" applyBorder="1" applyAlignment="1" applyProtection="1">
      <alignment horizontal="right" vertical="top"/>
    </xf>
    <xf numFmtId="0" fontId="36" fillId="0" borderId="3" xfId="6" applyNumberFormat="1" applyFont="1" applyFill="1" applyBorder="1" applyAlignment="1" applyProtection="1">
      <alignment horizontal="left" vertical="top" wrapText="1"/>
    </xf>
    <xf numFmtId="0" fontId="36" fillId="0" borderId="6" xfId="6" applyNumberFormat="1" applyFont="1" applyFill="1" applyBorder="1" applyAlignment="1" applyProtection="1">
      <alignment horizontal="left" vertical="top" wrapText="1"/>
    </xf>
    <xf numFmtId="4" fontId="26" fillId="0" borderId="4" xfId="6" applyNumberFormat="1" applyFont="1" applyFill="1" applyBorder="1" applyAlignment="1" applyProtection="1">
      <alignment horizontal="right" vertical="top" wrapText="1"/>
    </xf>
    <xf numFmtId="0" fontId="26" fillId="0" borderId="4" xfId="6" applyNumberFormat="1" applyFont="1" applyFill="1" applyBorder="1" applyAlignment="1" applyProtection="1">
      <alignment horizontal="right" vertical="top" wrapText="1"/>
    </xf>
    <xf numFmtId="0" fontId="37" fillId="0" borderId="0" xfId="6" applyNumberFormat="1" applyFont="1" applyFill="1" applyBorder="1" applyAlignment="1" applyProtection="1"/>
    <xf numFmtId="0" fontId="36" fillId="0" borderId="0" xfId="6" applyNumberFormat="1" applyFont="1" applyFill="1" applyBorder="1" applyAlignment="1" applyProtection="1"/>
    <xf numFmtId="49" fontId="27" fillId="0" borderId="0" xfId="6" applyNumberFormat="1" applyFont="1" applyFill="1" applyBorder="1" applyAlignment="1" applyProtection="1">
      <alignment horizontal="right" vertical="top"/>
    </xf>
    <xf numFmtId="49" fontId="27" fillId="0" borderId="0" xfId="6" applyNumberFormat="1" applyFont="1" applyFill="1" applyBorder="1" applyAlignment="1" applyProtection="1">
      <alignment vertical="top"/>
    </xf>
    <xf numFmtId="0" fontId="18" fillId="0" borderId="0" xfId="1" applyFont="1" applyFill="1" applyAlignment="1">
      <alignment horizontal="left" vertical="top" wrapText="1"/>
    </xf>
    <xf numFmtId="0" fontId="17" fillId="0" borderId="0" xfId="1" applyFont="1" applyFill="1" applyAlignment="1">
      <alignment vertical="top"/>
    </xf>
    <xf numFmtId="4" fontId="18" fillId="0" borderId="14" xfId="1" applyNumberFormat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49" fontId="18" fillId="0" borderId="14" xfId="1" applyNumberFormat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left" vertical="top" wrapText="1"/>
    </xf>
    <xf numFmtId="3" fontId="18" fillId="0" borderId="14" xfId="1" applyNumberFormat="1" applyFont="1" applyFill="1" applyBorder="1" applyAlignment="1">
      <alignment horizontal="center" vertical="center" wrapText="1"/>
    </xf>
    <xf numFmtId="4" fontId="38" fillId="0" borderId="14" xfId="7" applyNumberForma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top" wrapText="1"/>
    </xf>
    <xf numFmtId="3" fontId="18" fillId="0" borderId="14" xfId="0" applyNumberFormat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 wrapText="1"/>
    </xf>
    <xf numFmtId="0" fontId="21" fillId="0" borderId="14" xfId="1" applyFont="1" applyFill="1" applyBorder="1" applyAlignment="1">
      <alignment horizontal="left" vertical="top" wrapText="1"/>
    </xf>
    <xf numFmtId="4" fontId="17" fillId="0" borderId="14" xfId="1" applyNumberFormat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top"/>
    </xf>
    <xf numFmtId="0" fontId="21" fillId="0" borderId="0" xfId="1" applyFont="1" applyFill="1" applyBorder="1" applyAlignment="1">
      <alignment vertical="top"/>
    </xf>
    <xf numFmtId="0" fontId="18" fillId="0" borderId="0" xfId="1" applyFont="1" applyFill="1" applyAlignment="1">
      <alignment horizontal="left" vertical="top"/>
    </xf>
    <xf numFmtId="0" fontId="18" fillId="0" borderId="0" xfId="1" applyFont="1" applyFill="1" applyAlignment="1">
      <alignment horizontal="center" vertical="top"/>
    </xf>
    <xf numFmtId="0" fontId="18" fillId="0" borderId="0" xfId="1" applyFont="1" applyFill="1" applyAlignment="1">
      <alignment horizontal="center" vertical="top" wrapText="1"/>
    </xf>
    <xf numFmtId="0" fontId="18" fillId="0" borderId="0" xfId="1" applyFont="1" applyFill="1" applyAlignment="1">
      <alignment vertical="top"/>
    </xf>
    <xf numFmtId="4" fontId="17" fillId="0" borderId="0" xfId="1" applyNumberFormat="1" applyFont="1" applyAlignment="1">
      <alignment horizontal="center" vertical="top" wrapText="1"/>
    </xf>
    <xf numFmtId="4" fontId="20" fillId="0" borderId="18" xfId="1" applyNumberFormat="1" applyFont="1" applyFill="1" applyBorder="1" applyAlignment="1">
      <alignment horizontal="center" vertical="center" wrapText="1"/>
    </xf>
    <xf numFmtId="0" fontId="21" fillId="2" borderId="20" xfId="1" applyFont="1" applyFill="1" applyBorder="1" applyAlignment="1">
      <alignment horizontal="center" vertical="center"/>
    </xf>
    <xf numFmtId="4" fontId="20" fillId="2" borderId="20" xfId="1" applyNumberFormat="1" applyFont="1" applyFill="1" applyBorder="1" applyAlignment="1">
      <alignment horizontal="center" vertical="center" wrapText="1"/>
    </xf>
    <xf numFmtId="4" fontId="20" fillId="2" borderId="21" xfId="1" applyNumberFormat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/>
    </xf>
    <xf numFmtId="0" fontId="21" fillId="0" borderId="15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left" vertical="top" wrapText="1"/>
    </xf>
    <xf numFmtId="0" fontId="17" fillId="0" borderId="0" xfId="1" applyFont="1" applyFill="1" applyAlignment="1">
      <alignment vertical="top"/>
    </xf>
    <xf numFmtId="0" fontId="20" fillId="2" borderId="19" xfId="1" applyFont="1" applyFill="1" applyBorder="1" applyAlignment="1">
      <alignment horizontal="center" vertical="center" wrapText="1"/>
    </xf>
    <xf numFmtId="0" fontId="20" fillId="2" borderId="20" xfId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top"/>
    </xf>
    <xf numFmtId="49" fontId="6" fillId="0" borderId="1" xfId="3" applyNumberFormat="1" applyFont="1" applyFill="1" applyBorder="1" applyAlignment="1" applyProtection="1">
      <alignment horizontal="center" wrapText="1"/>
    </xf>
    <xf numFmtId="49" fontId="8" fillId="0" borderId="1" xfId="3" applyNumberFormat="1" applyFont="1" applyFill="1" applyBorder="1" applyAlignment="1" applyProtection="1">
      <alignment horizontal="center"/>
    </xf>
    <xf numFmtId="49" fontId="5" fillId="0" borderId="1" xfId="3" applyNumberFormat="1" applyFont="1" applyFill="1" applyBorder="1" applyAlignment="1" applyProtection="1">
      <alignment horizontal="left" wrapText="1"/>
    </xf>
    <xf numFmtId="49" fontId="9" fillId="0" borderId="4" xfId="3" applyNumberFormat="1" applyFont="1" applyFill="1" applyBorder="1" applyAlignment="1" applyProtection="1">
      <alignment horizontal="center" vertical="center" wrapText="1"/>
    </xf>
    <xf numFmtId="49" fontId="9" fillId="0" borderId="5" xfId="3" applyNumberFormat="1" applyFont="1" applyFill="1" applyBorder="1" applyAlignment="1" applyProtection="1">
      <alignment horizontal="center" vertical="center" wrapText="1"/>
    </xf>
    <xf numFmtId="49" fontId="9" fillId="0" borderId="6" xfId="3" applyNumberFormat="1" applyFont="1" applyFill="1" applyBorder="1" applyAlignment="1" applyProtection="1">
      <alignment horizontal="center" vertical="center" wrapText="1"/>
    </xf>
    <xf numFmtId="49" fontId="12" fillId="0" borderId="5" xfId="3" applyNumberFormat="1" applyFont="1" applyFill="1" applyBorder="1" applyAlignment="1" applyProtection="1">
      <alignment horizontal="left" vertical="top" wrapText="1"/>
    </xf>
    <xf numFmtId="49" fontId="12" fillId="0" borderId="3" xfId="3" applyNumberFormat="1" applyFont="1" applyFill="1" applyBorder="1" applyAlignment="1" applyProtection="1">
      <alignment horizontal="left" vertical="top" wrapText="1"/>
    </xf>
    <xf numFmtId="49" fontId="12" fillId="0" borderId="6" xfId="3" applyNumberFormat="1" applyFont="1" applyFill="1" applyBorder="1" applyAlignment="1" applyProtection="1">
      <alignment horizontal="left" vertical="top" wrapText="1"/>
    </xf>
    <xf numFmtId="49" fontId="9" fillId="0" borderId="3" xfId="3" applyNumberFormat="1" applyFont="1" applyFill="1" applyBorder="1" applyAlignment="1" applyProtection="1">
      <alignment horizontal="center" vertical="center" wrapText="1"/>
    </xf>
    <xf numFmtId="49" fontId="9" fillId="0" borderId="7" xfId="3" applyNumberFormat="1" applyFont="1" applyFill="1" applyBorder="1" applyAlignment="1" applyProtection="1">
      <alignment horizontal="center" vertical="center" wrapText="1"/>
    </xf>
    <xf numFmtId="49" fontId="9" fillId="0" borderId="8" xfId="3" applyNumberFormat="1" applyFont="1" applyFill="1" applyBorder="1" applyAlignment="1" applyProtection="1">
      <alignment horizontal="center" vertical="center" wrapText="1"/>
    </xf>
    <xf numFmtId="49" fontId="9" fillId="0" borderId="10" xfId="3" applyNumberFormat="1" applyFont="1" applyFill="1" applyBorder="1" applyAlignment="1" applyProtection="1">
      <alignment horizontal="center" vertical="center" wrapText="1"/>
    </xf>
    <xf numFmtId="49" fontId="9" fillId="0" borderId="11" xfId="3" applyNumberFormat="1" applyFont="1" applyFill="1" applyBorder="1" applyAlignment="1" applyProtection="1">
      <alignment horizontal="center" vertical="center" wrapText="1"/>
    </xf>
    <xf numFmtId="49" fontId="9" fillId="0" borderId="9" xfId="3" applyNumberFormat="1" applyFont="1" applyFill="1" applyBorder="1" applyAlignment="1" applyProtection="1">
      <alignment horizontal="center" vertical="center" wrapText="1"/>
    </xf>
    <xf numFmtId="49" fontId="9" fillId="0" borderId="12" xfId="3" applyNumberFormat="1" applyFont="1" applyFill="1" applyBorder="1" applyAlignment="1" applyProtection="1">
      <alignment horizontal="center" vertical="center" wrapText="1"/>
    </xf>
    <xf numFmtId="49" fontId="9" fillId="0" borderId="4" xfId="3" applyNumberFormat="1" applyFont="1" applyFill="1" applyBorder="1" applyAlignment="1" applyProtection="1">
      <alignment horizontal="center" vertical="center"/>
    </xf>
    <xf numFmtId="49" fontId="11" fillId="0" borderId="5" xfId="3" applyNumberFormat="1" applyFont="1" applyFill="1" applyBorder="1" applyAlignment="1" applyProtection="1">
      <alignment horizontal="left" vertical="center" wrapText="1"/>
    </xf>
    <xf numFmtId="49" fontId="11" fillId="0" borderId="3" xfId="3" applyNumberFormat="1" applyFont="1" applyFill="1" applyBorder="1" applyAlignment="1" applyProtection="1">
      <alignment horizontal="left" vertical="center" wrapText="1"/>
    </xf>
    <xf numFmtId="49" fontId="11" fillId="0" borderId="6" xfId="3" applyNumberFormat="1" applyFont="1" applyFill="1" applyBorder="1" applyAlignment="1" applyProtection="1">
      <alignment horizontal="left" vertical="center" wrapText="1"/>
    </xf>
    <xf numFmtId="49" fontId="12" fillId="0" borderId="4" xfId="3" applyNumberFormat="1" applyFont="1" applyFill="1" applyBorder="1" applyAlignment="1" applyProtection="1">
      <alignment horizontal="left" vertical="top" wrapText="1"/>
    </xf>
    <xf numFmtId="49" fontId="3" fillId="0" borderId="5" xfId="3" applyNumberFormat="1" applyFont="1" applyFill="1" applyBorder="1" applyAlignment="1" applyProtection="1">
      <alignment horizontal="left" vertical="top" wrapText="1"/>
    </xf>
    <xf numFmtId="49" fontId="3" fillId="0" borderId="3" xfId="3" applyNumberFormat="1" applyFont="1" applyFill="1" applyBorder="1" applyAlignment="1" applyProtection="1">
      <alignment horizontal="left" vertical="top" wrapText="1"/>
    </xf>
    <xf numFmtId="49" fontId="3" fillId="0" borderId="6" xfId="3" applyNumberFormat="1" applyFont="1" applyFill="1" applyBorder="1" applyAlignment="1" applyProtection="1">
      <alignment horizontal="left" vertical="top" wrapText="1"/>
    </xf>
    <xf numFmtId="49" fontId="14" fillId="0" borderId="0" xfId="3" applyNumberFormat="1" applyFont="1" applyFill="1" applyBorder="1" applyAlignment="1" applyProtection="1">
      <alignment horizontal="center"/>
    </xf>
    <xf numFmtId="49" fontId="15" fillId="0" borderId="0" xfId="3" applyNumberFormat="1" applyFont="1" applyFill="1" applyBorder="1" applyAlignment="1" applyProtection="1">
      <alignment horizontal="center"/>
    </xf>
    <xf numFmtId="49" fontId="7" fillId="0" borderId="0" xfId="3" applyNumberFormat="1" applyFont="1" applyFill="1" applyBorder="1" applyAlignment="1" applyProtection="1">
      <alignment horizontal="center" vertical="center"/>
    </xf>
    <xf numFmtId="49" fontId="28" fillId="0" borderId="1" xfId="6" applyNumberFormat="1" applyFont="1" applyFill="1" applyBorder="1" applyAlignment="1" applyProtection="1">
      <alignment horizontal="center" wrapText="1"/>
    </xf>
    <xf numFmtId="49" fontId="29" fillId="0" borderId="2" xfId="6" applyNumberFormat="1" applyFont="1" applyFill="1" applyBorder="1" applyAlignment="1" applyProtection="1">
      <alignment horizontal="center" vertical="top"/>
    </xf>
    <xf numFmtId="49" fontId="30" fillId="0" borderId="1" xfId="6" applyNumberFormat="1" applyFont="1" applyFill="1" applyBorder="1" applyAlignment="1" applyProtection="1">
      <alignment horizontal="center"/>
    </xf>
    <xf numFmtId="49" fontId="6" fillId="0" borderId="1" xfId="6" applyNumberFormat="1" applyFont="1" applyFill="1" applyBorder="1" applyAlignment="1" applyProtection="1">
      <alignment horizontal="center" wrapText="1"/>
    </xf>
    <xf numFmtId="49" fontId="36" fillId="0" borderId="0" xfId="6" applyNumberFormat="1" applyFont="1" applyFill="1" applyBorder="1" applyAlignment="1" applyProtection="1">
      <alignment horizontal="center"/>
    </xf>
    <xf numFmtId="49" fontId="37" fillId="0" borderId="0" xfId="6" applyNumberFormat="1" applyFont="1" applyFill="1" applyBorder="1" applyAlignment="1" applyProtection="1">
      <alignment horizontal="center"/>
    </xf>
    <xf numFmtId="49" fontId="29" fillId="0" borderId="0" xfId="6" applyNumberFormat="1" applyFont="1" applyFill="1" applyBorder="1" applyAlignment="1" applyProtection="1">
      <alignment horizontal="center" vertical="center"/>
    </xf>
    <xf numFmtId="49" fontId="26" fillId="0" borderId="5" xfId="6" applyNumberFormat="1" applyFont="1" applyFill="1" applyBorder="1" applyAlignment="1" applyProtection="1">
      <alignment horizontal="left" vertical="top" wrapText="1"/>
    </xf>
    <xf numFmtId="49" fontId="26" fillId="0" borderId="3" xfId="6" applyNumberFormat="1" applyFont="1" applyFill="1" applyBorder="1" applyAlignment="1" applyProtection="1">
      <alignment horizontal="left" vertical="top" wrapText="1"/>
    </xf>
    <xf numFmtId="49" fontId="26" fillId="0" borderId="6" xfId="6" applyNumberFormat="1" applyFont="1" applyFill="1" applyBorder="1" applyAlignment="1" applyProtection="1">
      <alignment horizontal="left" vertical="top" wrapText="1"/>
    </xf>
    <xf numFmtId="49" fontId="34" fillId="0" borderId="5" xfId="6" applyNumberFormat="1" applyFont="1" applyFill="1" applyBorder="1" applyAlignment="1" applyProtection="1">
      <alignment horizontal="left" vertical="top" wrapText="1"/>
    </xf>
    <xf numFmtId="49" fontId="34" fillId="0" borderId="3" xfId="6" applyNumberFormat="1" applyFont="1" applyFill="1" applyBorder="1" applyAlignment="1" applyProtection="1">
      <alignment horizontal="left" vertical="top" wrapText="1"/>
    </xf>
    <xf numFmtId="49" fontId="34" fillId="0" borderId="6" xfId="6" applyNumberFormat="1" applyFont="1" applyFill="1" applyBorder="1" applyAlignment="1" applyProtection="1">
      <alignment horizontal="left" vertical="top" wrapText="1"/>
    </xf>
    <xf numFmtId="49" fontId="27" fillId="0" borderId="1" xfId="6" applyNumberFormat="1" applyFont="1" applyFill="1" applyBorder="1" applyAlignment="1" applyProtection="1">
      <alignment horizontal="left" wrapText="1"/>
    </xf>
    <xf numFmtId="49" fontId="31" fillId="0" borderId="4" xfId="6" applyNumberFormat="1" applyFont="1" applyFill="1" applyBorder="1" applyAlignment="1" applyProtection="1">
      <alignment horizontal="center" vertical="center" wrapText="1"/>
    </xf>
    <xf numFmtId="49" fontId="31" fillId="0" borderId="5" xfId="6" applyNumberFormat="1" applyFont="1" applyFill="1" applyBorder="1" applyAlignment="1" applyProtection="1">
      <alignment horizontal="center" vertical="center" wrapText="1"/>
    </xf>
    <xf numFmtId="49" fontId="31" fillId="0" borderId="6" xfId="6" applyNumberFormat="1" applyFont="1" applyFill="1" applyBorder="1" applyAlignment="1" applyProtection="1">
      <alignment horizontal="center" vertical="center" wrapText="1"/>
    </xf>
    <xf numFmtId="49" fontId="31" fillId="0" borderId="3" xfId="6" applyNumberFormat="1" applyFont="1" applyFill="1" applyBorder="1" applyAlignment="1" applyProtection="1">
      <alignment horizontal="center" vertical="center" wrapText="1"/>
    </xf>
    <xf numFmtId="49" fontId="31" fillId="0" borderId="7" xfId="6" applyNumberFormat="1" applyFont="1" applyFill="1" applyBorder="1" applyAlignment="1" applyProtection="1">
      <alignment horizontal="center" vertical="center" wrapText="1"/>
    </xf>
    <xf numFmtId="49" fontId="31" fillId="0" borderId="8" xfId="6" applyNumberFormat="1" applyFont="1" applyFill="1" applyBorder="1" applyAlignment="1" applyProtection="1">
      <alignment horizontal="center" vertical="center" wrapText="1"/>
    </xf>
    <xf numFmtId="49" fontId="31" fillId="0" borderId="10" xfId="6" applyNumberFormat="1" applyFont="1" applyFill="1" applyBorder="1" applyAlignment="1" applyProtection="1">
      <alignment horizontal="center" vertical="center" wrapText="1"/>
    </xf>
    <xf numFmtId="49" fontId="31" fillId="0" borderId="11" xfId="6" applyNumberFormat="1" applyFont="1" applyFill="1" applyBorder="1" applyAlignment="1" applyProtection="1">
      <alignment horizontal="center" vertical="center" wrapText="1"/>
    </xf>
    <xf numFmtId="49" fontId="31" fillId="0" borderId="9" xfId="6" applyNumberFormat="1" applyFont="1" applyFill="1" applyBorder="1" applyAlignment="1" applyProtection="1">
      <alignment horizontal="center" vertical="center" wrapText="1"/>
    </xf>
    <xf numFmtId="49" fontId="31" fillId="0" borderId="12" xfId="6" applyNumberFormat="1" applyFont="1" applyFill="1" applyBorder="1" applyAlignment="1" applyProtection="1">
      <alignment horizontal="center" vertical="center" wrapText="1"/>
    </xf>
    <xf numFmtId="49" fontId="31" fillId="0" borderId="4" xfId="6" applyNumberFormat="1" applyFont="1" applyFill="1" applyBorder="1" applyAlignment="1" applyProtection="1">
      <alignment horizontal="center" vertical="center"/>
    </xf>
    <xf numFmtId="49" fontId="33" fillId="0" borderId="5" xfId="6" applyNumberFormat="1" applyFont="1" applyFill="1" applyBorder="1" applyAlignment="1" applyProtection="1">
      <alignment horizontal="left" vertical="center" wrapText="1"/>
    </xf>
    <xf numFmtId="49" fontId="33" fillId="0" borderId="3" xfId="6" applyNumberFormat="1" applyFont="1" applyFill="1" applyBorder="1" applyAlignment="1" applyProtection="1">
      <alignment horizontal="left" vertical="center" wrapText="1"/>
    </xf>
    <xf numFmtId="49" fontId="33" fillId="0" borderId="6" xfId="6" applyNumberFormat="1" applyFont="1" applyFill="1" applyBorder="1" applyAlignment="1" applyProtection="1">
      <alignment horizontal="left" vertical="center" wrapText="1"/>
    </xf>
    <xf numFmtId="49" fontId="34" fillId="0" borderId="4" xfId="6" applyNumberFormat="1" applyFont="1" applyFill="1" applyBorder="1" applyAlignment="1" applyProtection="1">
      <alignment horizontal="left" vertical="top" wrapText="1"/>
    </xf>
    <xf numFmtId="49" fontId="7" fillId="0" borderId="2" xfId="5" applyNumberFormat="1" applyFont="1" applyFill="1" applyBorder="1" applyAlignment="1" applyProtection="1">
      <alignment horizontal="center" vertical="top"/>
    </xf>
    <xf numFmtId="49" fontId="6" fillId="0" borderId="1" xfId="5" applyNumberFormat="1" applyFont="1" applyFill="1" applyBorder="1" applyAlignment="1" applyProtection="1">
      <alignment horizontal="center" wrapText="1"/>
    </xf>
    <xf numFmtId="49" fontId="8" fillId="0" borderId="1" xfId="5" applyNumberFormat="1" applyFont="1" applyFill="1" applyBorder="1" applyAlignment="1" applyProtection="1">
      <alignment horizontal="center"/>
    </xf>
    <xf numFmtId="49" fontId="11" fillId="0" borderId="5" xfId="5" applyNumberFormat="1" applyFont="1" applyFill="1" applyBorder="1" applyAlignment="1" applyProtection="1">
      <alignment horizontal="left" vertical="center" wrapText="1"/>
    </xf>
    <xf numFmtId="49" fontId="11" fillId="0" borderId="3" xfId="5" applyNumberFormat="1" applyFont="1" applyFill="1" applyBorder="1" applyAlignment="1" applyProtection="1">
      <alignment horizontal="left" vertical="center" wrapText="1"/>
    </xf>
    <xf numFmtId="49" fontId="11" fillId="0" borderId="6" xfId="5" applyNumberFormat="1" applyFont="1" applyFill="1" applyBorder="1" applyAlignment="1" applyProtection="1">
      <alignment horizontal="left" vertical="center" wrapText="1"/>
    </xf>
    <xf numFmtId="49" fontId="5" fillId="0" borderId="1" xfId="5" applyNumberFormat="1" applyFont="1" applyFill="1" applyBorder="1" applyAlignment="1" applyProtection="1">
      <alignment horizontal="left" wrapText="1"/>
    </xf>
    <xf numFmtId="49" fontId="9" fillId="0" borderId="4" xfId="5" applyNumberFormat="1" applyFont="1" applyFill="1" applyBorder="1" applyAlignment="1" applyProtection="1">
      <alignment horizontal="center" vertical="center" wrapText="1"/>
    </xf>
    <xf numFmtId="49" fontId="9" fillId="0" borderId="5" xfId="5" applyNumberFormat="1" applyFont="1" applyFill="1" applyBorder="1" applyAlignment="1" applyProtection="1">
      <alignment horizontal="center" vertical="center" wrapText="1"/>
    </xf>
    <xf numFmtId="49" fontId="9" fillId="0" borderId="6" xfId="5" applyNumberFormat="1" applyFont="1" applyFill="1" applyBorder="1" applyAlignment="1" applyProtection="1">
      <alignment horizontal="center" vertical="center" wrapText="1"/>
    </xf>
    <xf numFmtId="49" fontId="9" fillId="0" borderId="3" xfId="5" applyNumberFormat="1" applyFont="1" applyFill="1" applyBorder="1" applyAlignment="1" applyProtection="1">
      <alignment horizontal="center" vertical="center" wrapText="1"/>
    </xf>
    <xf numFmtId="49" fontId="9" fillId="0" borderId="7" xfId="5" applyNumberFormat="1" applyFont="1" applyFill="1" applyBorder="1" applyAlignment="1" applyProtection="1">
      <alignment horizontal="center" vertical="center" wrapText="1"/>
    </xf>
    <xf numFmtId="49" fontId="9" fillId="0" borderId="8" xfId="5" applyNumberFormat="1" applyFont="1" applyFill="1" applyBorder="1" applyAlignment="1" applyProtection="1">
      <alignment horizontal="center" vertical="center" wrapText="1"/>
    </xf>
    <xf numFmtId="49" fontId="9" fillId="0" borderId="10" xfId="5" applyNumberFormat="1" applyFont="1" applyFill="1" applyBorder="1" applyAlignment="1" applyProtection="1">
      <alignment horizontal="center" vertical="center" wrapText="1"/>
    </xf>
    <xf numFmtId="49" fontId="9" fillId="0" borderId="11" xfId="5" applyNumberFormat="1" applyFont="1" applyFill="1" applyBorder="1" applyAlignment="1" applyProtection="1">
      <alignment horizontal="center" vertical="center" wrapText="1"/>
    </xf>
    <xf numFmtId="49" fontId="9" fillId="0" borderId="9" xfId="5" applyNumberFormat="1" applyFont="1" applyFill="1" applyBorder="1" applyAlignment="1" applyProtection="1">
      <alignment horizontal="center" vertical="center" wrapText="1"/>
    </xf>
    <xf numFmtId="49" fontId="9" fillId="0" borderId="12" xfId="5" applyNumberFormat="1" applyFont="1" applyFill="1" applyBorder="1" applyAlignment="1" applyProtection="1">
      <alignment horizontal="center" vertical="center" wrapText="1"/>
    </xf>
    <xf numFmtId="49" fontId="9" fillId="0" borderId="4" xfId="5" applyNumberFormat="1" applyFont="1" applyFill="1" applyBorder="1" applyAlignment="1" applyProtection="1">
      <alignment horizontal="center" vertical="center"/>
    </xf>
    <xf numFmtId="49" fontId="12" fillId="0" borderId="5" xfId="5" applyNumberFormat="1" applyFont="1" applyFill="1" applyBorder="1" applyAlignment="1" applyProtection="1">
      <alignment horizontal="left" vertical="top" wrapText="1"/>
    </xf>
    <xf numFmtId="49" fontId="12" fillId="0" borderId="3" xfId="5" applyNumberFormat="1" applyFont="1" applyFill="1" applyBorder="1" applyAlignment="1" applyProtection="1">
      <alignment horizontal="left" vertical="top" wrapText="1"/>
    </xf>
    <xf numFmtId="49" fontId="12" fillId="0" borderId="6" xfId="5" applyNumberFormat="1" applyFont="1" applyFill="1" applyBorder="1" applyAlignment="1" applyProtection="1">
      <alignment horizontal="left" vertical="top" wrapText="1"/>
    </xf>
    <xf numFmtId="49" fontId="12" fillId="0" borderId="4" xfId="5" applyNumberFormat="1" applyFont="1" applyFill="1" applyBorder="1" applyAlignment="1" applyProtection="1">
      <alignment horizontal="left" vertical="top" wrapText="1"/>
    </xf>
    <xf numFmtId="49" fontId="3" fillId="0" borderId="5" xfId="5" applyNumberFormat="1" applyFont="1" applyFill="1" applyBorder="1" applyAlignment="1" applyProtection="1">
      <alignment horizontal="left" vertical="top" wrapText="1"/>
    </xf>
    <xf numFmtId="49" fontId="3" fillId="0" borderId="3" xfId="5" applyNumberFormat="1" applyFont="1" applyFill="1" applyBorder="1" applyAlignment="1" applyProtection="1">
      <alignment horizontal="left" vertical="top" wrapText="1"/>
    </xf>
    <xf numFmtId="49" fontId="3" fillId="0" borderId="6" xfId="5" applyNumberFormat="1" applyFont="1" applyFill="1" applyBorder="1" applyAlignment="1" applyProtection="1">
      <alignment horizontal="left" vertical="top" wrapText="1"/>
    </xf>
    <xf numFmtId="49" fontId="14" fillId="0" borderId="0" xfId="5" applyNumberFormat="1" applyFont="1" applyFill="1" applyBorder="1" applyAlignment="1" applyProtection="1">
      <alignment horizontal="center"/>
    </xf>
    <xf numFmtId="49" fontId="15" fillId="0" borderId="0" xfId="5" applyNumberFormat="1" applyFont="1" applyFill="1" applyBorder="1" applyAlignment="1" applyProtection="1">
      <alignment horizontal="center"/>
    </xf>
    <xf numFmtId="49" fontId="7" fillId="0" borderId="0" xfId="5" applyNumberFormat="1" applyFont="1" applyFill="1" applyBorder="1" applyAlignment="1" applyProtection="1">
      <alignment horizontal="center" vertical="center"/>
    </xf>
  </cellXfs>
  <cellStyles count="8">
    <cellStyle name="Гиперссылка" xfId="7" builtinId="8"/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Обычный 4" xfId="2" xr:uid="{00000000-0005-0000-0000-000003000000}"/>
    <cellStyle name="Обычный 4 2" xfId="4" xr:uid="{00000000-0005-0000-0000-000004000000}"/>
    <cellStyle name="Обычный 5" xfId="5" xr:uid="{00000000-0005-0000-0000-000005000000}"/>
    <cellStyle name="Обычный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27160</xdr:colOff>
      <xdr:row>41</xdr:row>
      <xdr:rowOff>89647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47960" cy="79001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17318</xdr:rowOff>
    </xdr:from>
    <xdr:to>
      <xdr:col>29</xdr:col>
      <xdr:colOff>1</xdr:colOff>
      <xdr:row>85</xdr:row>
      <xdr:rowOff>155864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17" t="19026" r="2613" b="-12"/>
        <a:stretch/>
      </xdr:blipFill>
      <xdr:spPr>
        <a:xfrm>
          <a:off x="0" y="8018318"/>
          <a:ext cx="17678401" cy="8330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34635</xdr:rowOff>
    </xdr:from>
    <xdr:to>
      <xdr:col>28</xdr:col>
      <xdr:colOff>609599</xdr:colOff>
      <xdr:row>128</xdr:row>
      <xdr:rowOff>103908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20" t="21720" r="2451" b="-180"/>
        <a:stretch/>
      </xdr:blipFill>
      <xdr:spPr>
        <a:xfrm>
          <a:off x="0" y="16417635"/>
          <a:ext cx="17678399" cy="8070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/>
  </sheetViews>
  <sheetFormatPr defaultRowHeight="15" x14ac:dyDescent="0.25"/>
  <cols>
    <col min="1" max="16384" width="9.140625" style="29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53"/>
  <sheetViews>
    <sheetView topLeftCell="A14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132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492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88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1.97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1.6419999999999999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0.17499999999999999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68.25" x14ac:dyDescent="0.25">
      <c r="A22" s="56" t="s">
        <v>25</v>
      </c>
      <c r="B22" s="57" t="s">
        <v>89</v>
      </c>
      <c r="C22" s="255" t="s">
        <v>90</v>
      </c>
      <c r="D22" s="255"/>
      <c r="E22" s="255"/>
      <c r="F22" s="58">
        <v>1</v>
      </c>
      <c r="G22" s="59">
        <v>1189.9100000000001</v>
      </c>
      <c r="H22" s="59" t="s">
        <v>91</v>
      </c>
      <c r="I22" s="59">
        <v>1190</v>
      </c>
      <c r="J22" s="59"/>
      <c r="K22" s="60" t="s">
        <v>92</v>
      </c>
      <c r="L22" s="61" t="s">
        <v>362</v>
      </c>
      <c r="M22" s="61" t="s">
        <v>362</v>
      </c>
      <c r="U22" s="55"/>
      <c r="V22" s="62" t="s">
        <v>90</v>
      </c>
    </row>
    <row r="23" spans="1:24" s="34" customFormat="1" ht="15" x14ac:dyDescent="0.25">
      <c r="A23" s="63"/>
      <c r="B23" s="64"/>
      <c r="C23" s="64"/>
      <c r="D23" s="64"/>
      <c r="E23" s="65" t="s">
        <v>363</v>
      </c>
      <c r="F23" s="66"/>
      <c r="G23" s="67"/>
      <c r="H23" s="41"/>
      <c r="I23" s="68">
        <v>238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364</v>
      </c>
      <c r="F24" s="66"/>
      <c r="G24" s="67"/>
      <c r="H24" s="41"/>
      <c r="I24" s="68">
        <v>214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1190</v>
      </c>
      <c r="J25" s="59"/>
      <c r="K25" s="59" t="s">
        <v>92</v>
      </c>
      <c r="L25" s="61"/>
      <c r="M25" s="82">
        <v>0.62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238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93</v>
      </c>
      <c r="B28" s="257"/>
      <c r="C28" s="257"/>
      <c r="D28" s="257"/>
      <c r="E28" s="257"/>
      <c r="F28" s="257"/>
      <c r="G28" s="257"/>
      <c r="H28" s="258"/>
      <c r="I28" s="73">
        <v>238</v>
      </c>
      <c r="J28" s="73"/>
      <c r="K28" s="73"/>
      <c r="L28" s="74"/>
      <c r="M28" s="74"/>
      <c r="W28" s="62"/>
      <c r="X28" s="75" t="s">
        <v>93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214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94</v>
      </c>
      <c r="B31" s="257"/>
      <c r="C31" s="257"/>
      <c r="D31" s="257"/>
      <c r="E31" s="257"/>
      <c r="F31" s="257"/>
      <c r="G31" s="257"/>
      <c r="H31" s="258"/>
      <c r="I31" s="73">
        <v>214</v>
      </c>
      <c r="J31" s="73"/>
      <c r="K31" s="73"/>
      <c r="L31" s="74"/>
      <c r="M31" s="74"/>
      <c r="W31" s="62"/>
      <c r="X31" s="75" t="s">
        <v>94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1190</v>
      </c>
      <c r="J34" s="73"/>
      <c r="K34" s="73" t="s">
        <v>92</v>
      </c>
      <c r="L34" s="74"/>
      <c r="M34" s="83">
        <v>0.62</v>
      </c>
      <c r="W34" s="62"/>
      <c r="X34" s="75" t="s">
        <v>32</v>
      </c>
    </row>
    <row r="35" spans="1:25" s="34" customFormat="1" ht="15" x14ac:dyDescent="0.25">
      <c r="A35" s="256" t="s">
        <v>95</v>
      </c>
      <c r="B35" s="257"/>
      <c r="C35" s="257"/>
      <c r="D35" s="257"/>
      <c r="E35" s="257"/>
      <c r="F35" s="257"/>
      <c r="G35" s="257"/>
      <c r="H35" s="258"/>
      <c r="I35" s="73">
        <v>238</v>
      </c>
      <c r="J35" s="73"/>
      <c r="K35" s="73"/>
      <c r="L35" s="74"/>
      <c r="M35" s="74"/>
      <c r="W35" s="62"/>
      <c r="X35" s="75" t="s">
        <v>95</v>
      </c>
    </row>
    <row r="36" spans="1:25" s="34" customFormat="1" ht="15" x14ac:dyDescent="0.25">
      <c r="A36" s="256" t="s">
        <v>96</v>
      </c>
      <c r="B36" s="257"/>
      <c r="C36" s="257"/>
      <c r="D36" s="257"/>
      <c r="E36" s="257"/>
      <c r="F36" s="257"/>
      <c r="G36" s="257"/>
      <c r="H36" s="258"/>
      <c r="I36" s="73">
        <v>214</v>
      </c>
      <c r="J36" s="73"/>
      <c r="K36" s="73"/>
      <c r="L36" s="74"/>
      <c r="M36" s="74"/>
      <c r="W36" s="62"/>
      <c r="X36" s="75" t="s">
        <v>96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1642</v>
      </c>
      <c r="J37" s="73"/>
      <c r="K37" s="73"/>
      <c r="L37" s="74"/>
      <c r="M37" s="83">
        <v>0.62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1642</v>
      </c>
      <c r="J38" s="73"/>
      <c r="K38" s="73"/>
      <c r="L38" s="74"/>
      <c r="M38" s="83">
        <v>0.62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1190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175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238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214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328.4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1970.4</v>
      </c>
      <c r="J45" s="59"/>
      <c r="K45" s="59"/>
      <c r="L45" s="61"/>
      <c r="M45" s="82">
        <v>0.62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133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493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97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6.53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5.4420000000000002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1.1200000000000001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98</v>
      </c>
      <c r="C22" s="255" t="s">
        <v>99</v>
      </c>
      <c r="D22" s="255"/>
      <c r="E22" s="255"/>
      <c r="F22" s="58">
        <v>1</v>
      </c>
      <c r="G22" s="59">
        <v>3942.5</v>
      </c>
      <c r="H22" s="59" t="s">
        <v>100</v>
      </c>
      <c r="I22" s="59">
        <v>3943</v>
      </c>
      <c r="J22" s="59"/>
      <c r="K22" s="60" t="s">
        <v>101</v>
      </c>
      <c r="L22" s="61" t="s">
        <v>365</v>
      </c>
      <c r="M22" s="61" t="s">
        <v>365</v>
      </c>
      <c r="U22" s="55"/>
      <c r="V22" s="62" t="s">
        <v>99</v>
      </c>
    </row>
    <row r="23" spans="1:24" s="34" customFormat="1" ht="15" x14ac:dyDescent="0.25">
      <c r="A23" s="63"/>
      <c r="B23" s="64"/>
      <c r="C23" s="64"/>
      <c r="D23" s="64"/>
      <c r="E23" s="65" t="s">
        <v>366</v>
      </c>
      <c r="F23" s="66"/>
      <c r="G23" s="67"/>
      <c r="H23" s="41"/>
      <c r="I23" s="68">
        <v>789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367</v>
      </c>
      <c r="F24" s="66"/>
      <c r="G24" s="67"/>
      <c r="H24" s="41"/>
      <c r="I24" s="68">
        <v>710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3943</v>
      </c>
      <c r="J25" s="59"/>
      <c r="K25" s="59" t="s">
        <v>101</v>
      </c>
      <c r="L25" s="61"/>
      <c r="M25" s="82">
        <v>3.96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789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102</v>
      </c>
      <c r="B28" s="257"/>
      <c r="C28" s="257"/>
      <c r="D28" s="257"/>
      <c r="E28" s="257"/>
      <c r="F28" s="257"/>
      <c r="G28" s="257"/>
      <c r="H28" s="258"/>
      <c r="I28" s="73">
        <v>789</v>
      </c>
      <c r="J28" s="73"/>
      <c r="K28" s="73"/>
      <c r="L28" s="74"/>
      <c r="M28" s="74"/>
      <c r="W28" s="62"/>
      <c r="X28" s="75" t="s">
        <v>102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710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103</v>
      </c>
      <c r="B31" s="257"/>
      <c r="C31" s="257"/>
      <c r="D31" s="257"/>
      <c r="E31" s="257"/>
      <c r="F31" s="257"/>
      <c r="G31" s="257"/>
      <c r="H31" s="258"/>
      <c r="I31" s="73">
        <v>710</v>
      </c>
      <c r="J31" s="73"/>
      <c r="K31" s="73"/>
      <c r="L31" s="74"/>
      <c r="M31" s="74"/>
      <c r="W31" s="62"/>
      <c r="X31" s="75" t="s">
        <v>103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3943</v>
      </c>
      <c r="J34" s="73"/>
      <c r="K34" s="73" t="s">
        <v>101</v>
      </c>
      <c r="L34" s="74"/>
      <c r="M34" s="83">
        <v>3.96</v>
      </c>
      <c r="W34" s="62"/>
      <c r="X34" s="75" t="s">
        <v>32</v>
      </c>
    </row>
    <row r="35" spans="1:25" s="34" customFormat="1" ht="15" x14ac:dyDescent="0.25">
      <c r="A35" s="256" t="s">
        <v>104</v>
      </c>
      <c r="B35" s="257"/>
      <c r="C35" s="257"/>
      <c r="D35" s="257"/>
      <c r="E35" s="257"/>
      <c r="F35" s="257"/>
      <c r="G35" s="257"/>
      <c r="H35" s="258"/>
      <c r="I35" s="73">
        <v>789</v>
      </c>
      <c r="J35" s="73"/>
      <c r="K35" s="73"/>
      <c r="L35" s="74"/>
      <c r="M35" s="74"/>
      <c r="W35" s="62"/>
      <c r="X35" s="75" t="s">
        <v>104</v>
      </c>
    </row>
    <row r="36" spans="1:25" s="34" customFormat="1" ht="15" x14ac:dyDescent="0.25">
      <c r="A36" s="256" t="s">
        <v>105</v>
      </c>
      <c r="B36" s="257"/>
      <c r="C36" s="257"/>
      <c r="D36" s="257"/>
      <c r="E36" s="257"/>
      <c r="F36" s="257"/>
      <c r="G36" s="257"/>
      <c r="H36" s="258"/>
      <c r="I36" s="73">
        <v>710</v>
      </c>
      <c r="J36" s="73"/>
      <c r="K36" s="73"/>
      <c r="L36" s="74"/>
      <c r="M36" s="74"/>
      <c r="W36" s="62"/>
      <c r="X36" s="75" t="s">
        <v>105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5442</v>
      </c>
      <c r="J37" s="73"/>
      <c r="K37" s="73"/>
      <c r="L37" s="74"/>
      <c r="M37" s="83">
        <v>3.96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5442</v>
      </c>
      <c r="J38" s="73"/>
      <c r="K38" s="73"/>
      <c r="L38" s="74"/>
      <c r="M38" s="83">
        <v>3.96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3943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1120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789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710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1088.4000000000001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6530.4</v>
      </c>
      <c r="J45" s="59"/>
      <c r="K45" s="59"/>
      <c r="L45" s="61"/>
      <c r="M45" s="82">
        <v>3.96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134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494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110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1.7410000000000001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1.4510000000000001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0.77600000000000002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3.68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111</v>
      </c>
      <c r="C22" s="255" t="s">
        <v>112</v>
      </c>
      <c r="D22" s="255"/>
      <c r="E22" s="255"/>
      <c r="F22" s="58">
        <v>1</v>
      </c>
      <c r="G22" s="59" t="s">
        <v>113</v>
      </c>
      <c r="H22" s="59" t="s">
        <v>114</v>
      </c>
      <c r="I22" s="59">
        <v>1052</v>
      </c>
      <c r="J22" s="59">
        <v>665</v>
      </c>
      <c r="K22" s="60" t="s">
        <v>115</v>
      </c>
      <c r="L22" s="61" t="s">
        <v>368</v>
      </c>
      <c r="M22" s="61" t="s">
        <v>368</v>
      </c>
      <c r="U22" s="55"/>
      <c r="V22" s="62" t="s">
        <v>112</v>
      </c>
    </row>
    <row r="23" spans="1:24" s="34" customFormat="1" ht="15" x14ac:dyDescent="0.25">
      <c r="A23" s="63"/>
      <c r="B23" s="64"/>
      <c r="C23" s="64"/>
      <c r="D23" s="64"/>
      <c r="E23" s="65" t="s">
        <v>369</v>
      </c>
      <c r="F23" s="66"/>
      <c r="G23" s="67"/>
      <c r="H23" s="41"/>
      <c r="I23" s="68">
        <v>210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370</v>
      </c>
      <c r="F24" s="66"/>
      <c r="G24" s="67"/>
      <c r="H24" s="41"/>
      <c r="I24" s="68">
        <v>189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1052</v>
      </c>
      <c r="J25" s="59">
        <v>665</v>
      </c>
      <c r="K25" s="59" t="s">
        <v>115</v>
      </c>
      <c r="L25" s="61"/>
      <c r="M25" s="61" t="s">
        <v>368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210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116</v>
      </c>
      <c r="B28" s="257"/>
      <c r="C28" s="257"/>
      <c r="D28" s="257"/>
      <c r="E28" s="257"/>
      <c r="F28" s="257"/>
      <c r="G28" s="257"/>
      <c r="H28" s="258"/>
      <c r="I28" s="73">
        <v>210</v>
      </c>
      <c r="J28" s="73"/>
      <c r="K28" s="73"/>
      <c r="L28" s="74"/>
      <c r="M28" s="74"/>
      <c r="W28" s="62"/>
      <c r="X28" s="75" t="s">
        <v>116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189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117</v>
      </c>
      <c r="B31" s="257"/>
      <c r="C31" s="257"/>
      <c r="D31" s="257"/>
      <c r="E31" s="257"/>
      <c r="F31" s="257"/>
      <c r="G31" s="257"/>
      <c r="H31" s="258"/>
      <c r="I31" s="73">
        <v>189</v>
      </c>
      <c r="J31" s="73"/>
      <c r="K31" s="73"/>
      <c r="L31" s="74"/>
      <c r="M31" s="74"/>
      <c r="W31" s="62"/>
      <c r="X31" s="75" t="s">
        <v>117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1052</v>
      </c>
      <c r="J34" s="73">
        <v>665</v>
      </c>
      <c r="K34" s="73" t="s">
        <v>115</v>
      </c>
      <c r="L34" s="74"/>
      <c r="M34" s="74" t="s">
        <v>368</v>
      </c>
      <c r="W34" s="62"/>
      <c r="X34" s="75" t="s">
        <v>32</v>
      </c>
    </row>
    <row r="35" spans="1:25" s="34" customFormat="1" ht="15" x14ac:dyDescent="0.25">
      <c r="A35" s="256" t="s">
        <v>118</v>
      </c>
      <c r="B35" s="257"/>
      <c r="C35" s="257"/>
      <c r="D35" s="257"/>
      <c r="E35" s="257"/>
      <c r="F35" s="257"/>
      <c r="G35" s="257"/>
      <c r="H35" s="258"/>
      <c r="I35" s="73">
        <v>210</v>
      </c>
      <c r="J35" s="73"/>
      <c r="K35" s="73"/>
      <c r="L35" s="74"/>
      <c r="M35" s="74"/>
      <c r="W35" s="62"/>
      <c r="X35" s="75" t="s">
        <v>118</v>
      </c>
    </row>
    <row r="36" spans="1:25" s="34" customFormat="1" ht="15" x14ac:dyDescent="0.25">
      <c r="A36" s="256" t="s">
        <v>119</v>
      </c>
      <c r="B36" s="257"/>
      <c r="C36" s="257"/>
      <c r="D36" s="257"/>
      <c r="E36" s="257"/>
      <c r="F36" s="257"/>
      <c r="G36" s="257"/>
      <c r="H36" s="258"/>
      <c r="I36" s="73">
        <v>189</v>
      </c>
      <c r="J36" s="73"/>
      <c r="K36" s="73"/>
      <c r="L36" s="74"/>
      <c r="M36" s="74"/>
      <c r="W36" s="62"/>
      <c r="X36" s="75" t="s">
        <v>119</v>
      </c>
    </row>
    <row r="37" spans="1:25" s="34" customFormat="1" ht="22.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1451</v>
      </c>
      <c r="J37" s="73"/>
      <c r="K37" s="73"/>
      <c r="L37" s="74"/>
      <c r="M37" s="74" t="s">
        <v>368</v>
      </c>
      <c r="W37" s="62"/>
      <c r="X37" s="75" t="s">
        <v>33</v>
      </c>
    </row>
    <row r="38" spans="1:25" s="34" customFormat="1" ht="22.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1451</v>
      </c>
      <c r="J38" s="73"/>
      <c r="K38" s="73"/>
      <c r="L38" s="74"/>
      <c r="M38" s="74" t="s">
        <v>368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387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776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210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189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290.2</v>
      </c>
      <c r="J44" s="73"/>
      <c r="K44" s="73"/>
      <c r="L44" s="74"/>
      <c r="M44" s="74"/>
      <c r="W44" s="62"/>
      <c r="X44" s="75" t="s">
        <v>40</v>
      </c>
    </row>
    <row r="45" spans="1:25" s="34" customFormat="1" ht="22.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1741.2</v>
      </c>
      <c r="J45" s="59"/>
      <c r="K45" s="59"/>
      <c r="L45" s="61"/>
      <c r="M45" s="61" t="s">
        <v>368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136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495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138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0.51800000000000002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0.432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6.5000000000000002E-2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139</v>
      </c>
      <c r="C22" s="255" t="s">
        <v>140</v>
      </c>
      <c r="D22" s="255"/>
      <c r="E22" s="255"/>
      <c r="F22" s="58">
        <v>1</v>
      </c>
      <c r="G22" s="59">
        <v>313.39</v>
      </c>
      <c r="H22" s="59" t="s">
        <v>120</v>
      </c>
      <c r="I22" s="59">
        <v>313</v>
      </c>
      <c r="J22" s="59"/>
      <c r="K22" s="60" t="s">
        <v>121</v>
      </c>
      <c r="L22" s="61" t="s">
        <v>371</v>
      </c>
      <c r="M22" s="61" t="s">
        <v>371</v>
      </c>
      <c r="U22" s="55"/>
      <c r="V22" s="62" t="s">
        <v>140</v>
      </c>
    </row>
    <row r="23" spans="1:24" s="34" customFormat="1" ht="15" x14ac:dyDescent="0.25">
      <c r="A23" s="63"/>
      <c r="B23" s="64"/>
      <c r="C23" s="64"/>
      <c r="D23" s="64"/>
      <c r="E23" s="65" t="s">
        <v>372</v>
      </c>
      <c r="F23" s="66"/>
      <c r="G23" s="67"/>
      <c r="H23" s="41"/>
      <c r="I23" s="68">
        <v>63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373</v>
      </c>
      <c r="F24" s="66"/>
      <c r="G24" s="67"/>
      <c r="H24" s="41"/>
      <c r="I24" s="68">
        <v>56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313</v>
      </c>
      <c r="J25" s="59"/>
      <c r="K25" s="59" t="s">
        <v>121</v>
      </c>
      <c r="L25" s="61"/>
      <c r="M25" s="82">
        <v>0.23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63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122</v>
      </c>
      <c r="B28" s="257"/>
      <c r="C28" s="257"/>
      <c r="D28" s="257"/>
      <c r="E28" s="257"/>
      <c r="F28" s="257"/>
      <c r="G28" s="257"/>
      <c r="H28" s="258"/>
      <c r="I28" s="73">
        <v>63</v>
      </c>
      <c r="J28" s="73"/>
      <c r="K28" s="73"/>
      <c r="L28" s="74"/>
      <c r="M28" s="74"/>
      <c r="W28" s="62"/>
      <c r="X28" s="75" t="s">
        <v>122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56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123</v>
      </c>
      <c r="B31" s="257"/>
      <c r="C31" s="257"/>
      <c r="D31" s="257"/>
      <c r="E31" s="257"/>
      <c r="F31" s="257"/>
      <c r="G31" s="257"/>
      <c r="H31" s="258"/>
      <c r="I31" s="73">
        <v>56</v>
      </c>
      <c r="J31" s="73"/>
      <c r="K31" s="73"/>
      <c r="L31" s="74"/>
      <c r="M31" s="74"/>
      <c r="W31" s="62"/>
      <c r="X31" s="75" t="s">
        <v>123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313</v>
      </c>
      <c r="J34" s="73"/>
      <c r="K34" s="73" t="s">
        <v>121</v>
      </c>
      <c r="L34" s="74"/>
      <c r="M34" s="83">
        <v>0.23</v>
      </c>
      <c r="W34" s="62"/>
      <c r="X34" s="75" t="s">
        <v>32</v>
      </c>
    </row>
    <row r="35" spans="1:25" s="34" customFormat="1" ht="15" x14ac:dyDescent="0.25">
      <c r="A35" s="256" t="s">
        <v>124</v>
      </c>
      <c r="B35" s="257"/>
      <c r="C35" s="257"/>
      <c r="D35" s="257"/>
      <c r="E35" s="257"/>
      <c r="F35" s="257"/>
      <c r="G35" s="257"/>
      <c r="H35" s="258"/>
      <c r="I35" s="73">
        <v>63</v>
      </c>
      <c r="J35" s="73"/>
      <c r="K35" s="73"/>
      <c r="L35" s="74"/>
      <c r="M35" s="74"/>
      <c r="W35" s="62"/>
      <c r="X35" s="75" t="s">
        <v>124</v>
      </c>
    </row>
    <row r="36" spans="1:25" s="34" customFormat="1" ht="15" x14ac:dyDescent="0.25">
      <c r="A36" s="256" t="s">
        <v>125</v>
      </c>
      <c r="B36" s="257"/>
      <c r="C36" s="257"/>
      <c r="D36" s="257"/>
      <c r="E36" s="257"/>
      <c r="F36" s="257"/>
      <c r="G36" s="257"/>
      <c r="H36" s="258"/>
      <c r="I36" s="73">
        <v>56</v>
      </c>
      <c r="J36" s="73"/>
      <c r="K36" s="73"/>
      <c r="L36" s="74"/>
      <c r="M36" s="74"/>
      <c r="W36" s="62"/>
      <c r="X36" s="75" t="s">
        <v>125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432</v>
      </c>
      <c r="J37" s="73"/>
      <c r="K37" s="73"/>
      <c r="L37" s="74"/>
      <c r="M37" s="83">
        <v>0.23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432</v>
      </c>
      <c r="J38" s="73"/>
      <c r="K38" s="73"/>
      <c r="L38" s="74"/>
      <c r="M38" s="83">
        <v>0.23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313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65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63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56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86.4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518.4</v>
      </c>
      <c r="J45" s="59"/>
      <c r="K45" s="59"/>
      <c r="L45" s="61"/>
      <c r="M45" s="82">
        <v>0.23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137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496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142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0.33800000000000002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0.28199999999999997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4.2000000000000003E-2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143</v>
      </c>
      <c r="C22" s="255" t="s">
        <v>144</v>
      </c>
      <c r="D22" s="255"/>
      <c r="E22" s="255"/>
      <c r="F22" s="58">
        <v>1</v>
      </c>
      <c r="G22" s="59">
        <v>204.39</v>
      </c>
      <c r="H22" s="59" t="s">
        <v>145</v>
      </c>
      <c r="I22" s="59">
        <v>204</v>
      </c>
      <c r="J22" s="59"/>
      <c r="K22" s="60" t="s">
        <v>146</v>
      </c>
      <c r="L22" s="61" t="s">
        <v>374</v>
      </c>
      <c r="M22" s="61" t="s">
        <v>374</v>
      </c>
      <c r="U22" s="55"/>
      <c r="V22" s="62" t="s">
        <v>144</v>
      </c>
    </row>
    <row r="23" spans="1:24" s="34" customFormat="1" ht="15" x14ac:dyDescent="0.25">
      <c r="A23" s="63"/>
      <c r="B23" s="64"/>
      <c r="C23" s="64"/>
      <c r="D23" s="64"/>
      <c r="E23" s="65" t="s">
        <v>375</v>
      </c>
      <c r="F23" s="66"/>
      <c r="G23" s="67"/>
      <c r="H23" s="41"/>
      <c r="I23" s="68">
        <v>41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376</v>
      </c>
      <c r="F24" s="66"/>
      <c r="G24" s="67"/>
      <c r="H24" s="41"/>
      <c r="I24" s="68">
        <v>37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204</v>
      </c>
      <c r="J25" s="59"/>
      <c r="K25" s="59" t="s">
        <v>146</v>
      </c>
      <c r="L25" s="61"/>
      <c r="M25" s="82">
        <v>0.15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41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147</v>
      </c>
      <c r="B28" s="257"/>
      <c r="C28" s="257"/>
      <c r="D28" s="257"/>
      <c r="E28" s="257"/>
      <c r="F28" s="257"/>
      <c r="G28" s="257"/>
      <c r="H28" s="258"/>
      <c r="I28" s="73">
        <v>41</v>
      </c>
      <c r="J28" s="73"/>
      <c r="K28" s="73"/>
      <c r="L28" s="74"/>
      <c r="M28" s="74"/>
      <c r="W28" s="62"/>
      <c r="X28" s="75" t="s">
        <v>147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37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148</v>
      </c>
      <c r="B31" s="257"/>
      <c r="C31" s="257"/>
      <c r="D31" s="257"/>
      <c r="E31" s="257"/>
      <c r="F31" s="257"/>
      <c r="G31" s="257"/>
      <c r="H31" s="258"/>
      <c r="I31" s="73">
        <v>37</v>
      </c>
      <c r="J31" s="73"/>
      <c r="K31" s="73"/>
      <c r="L31" s="74"/>
      <c r="M31" s="74"/>
      <c r="W31" s="62"/>
      <c r="X31" s="75" t="s">
        <v>148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204</v>
      </c>
      <c r="J34" s="73"/>
      <c r="K34" s="73" t="s">
        <v>146</v>
      </c>
      <c r="L34" s="74"/>
      <c r="M34" s="83">
        <v>0.15</v>
      </c>
      <c r="W34" s="62"/>
      <c r="X34" s="75" t="s">
        <v>32</v>
      </c>
    </row>
    <row r="35" spans="1:25" s="34" customFormat="1" ht="15" x14ac:dyDescent="0.25">
      <c r="A35" s="256" t="s">
        <v>149</v>
      </c>
      <c r="B35" s="257"/>
      <c r="C35" s="257"/>
      <c r="D35" s="257"/>
      <c r="E35" s="257"/>
      <c r="F35" s="257"/>
      <c r="G35" s="257"/>
      <c r="H35" s="258"/>
      <c r="I35" s="73">
        <v>41</v>
      </c>
      <c r="J35" s="73"/>
      <c r="K35" s="73"/>
      <c r="L35" s="74"/>
      <c r="M35" s="74"/>
      <c r="W35" s="62"/>
      <c r="X35" s="75" t="s">
        <v>149</v>
      </c>
    </row>
    <row r="36" spans="1:25" s="34" customFormat="1" ht="15" x14ac:dyDescent="0.25">
      <c r="A36" s="256" t="s">
        <v>150</v>
      </c>
      <c r="B36" s="257"/>
      <c r="C36" s="257"/>
      <c r="D36" s="257"/>
      <c r="E36" s="257"/>
      <c r="F36" s="257"/>
      <c r="G36" s="257"/>
      <c r="H36" s="258"/>
      <c r="I36" s="73">
        <v>37</v>
      </c>
      <c r="J36" s="73"/>
      <c r="K36" s="73"/>
      <c r="L36" s="74"/>
      <c r="M36" s="74"/>
      <c r="W36" s="62"/>
      <c r="X36" s="75" t="s">
        <v>150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282</v>
      </c>
      <c r="J37" s="73"/>
      <c r="K37" s="73"/>
      <c r="L37" s="74"/>
      <c r="M37" s="83">
        <v>0.15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282</v>
      </c>
      <c r="J38" s="73"/>
      <c r="K38" s="73"/>
      <c r="L38" s="74"/>
      <c r="M38" s="83">
        <v>0.15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204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42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41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37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56.4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338.4</v>
      </c>
      <c r="J45" s="59"/>
      <c r="K45" s="59"/>
      <c r="L45" s="61"/>
      <c r="M45" s="82">
        <v>0.15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141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501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159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0.246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0.20499999999999999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5.0999999999999997E-2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57" x14ac:dyDescent="0.25">
      <c r="A22" s="56" t="s">
        <v>25</v>
      </c>
      <c r="B22" s="57" t="s">
        <v>160</v>
      </c>
      <c r="C22" s="255" t="s">
        <v>161</v>
      </c>
      <c r="D22" s="255"/>
      <c r="E22" s="255"/>
      <c r="F22" s="58">
        <v>1</v>
      </c>
      <c r="G22" s="59">
        <v>148.19</v>
      </c>
      <c r="H22" s="59" t="s">
        <v>162</v>
      </c>
      <c r="I22" s="59">
        <v>148</v>
      </c>
      <c r="J22" s="59"/>
      <c r="K22" s="60" t="s">
        <v>163</v>
      </c>
      <c r="L22" s="61" t="s">
        <v>377</v>
      </c>
      <c r="M22" s="61" t="s">
        <v>377</v>
      </c>
      <c r="U22" s="55"/>
      <c r="V22" s="62" t="s">
        <v>161</v>
      </c>
    </row>
    <row r="23" spans="1:24" s="34" customFormat="1" ht="15" x14ac:dyDescent="0.25">
      <c r="A23" s="63"/>
      <c r="B23" s="64"/>
      <c r="C23" s="64"/>
      <c r="D23" s="64"/>
      <c r="E23" s="65" t="s">
        <v>378</v>
      </c>
      <c r="F23" s="66"/>
      <c r="G23" s="67"/>
      <c r="H23" s="41"/>
      <c r="I23" s="68">
        <v>30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379</v>
      </c>
      <c r="F24" s="66"/>
      <c r="G24" s="67"/>
      <c r="H24" s="41"/>
      <c r="I24" s="68">
        <v>27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148</v>
      </c>
      <c r="J25" s="59"/>
      <c r="K25" s="59" t="s">
        <v>163</v>
      </c>
      <c r="L25" s="61"/>
      <c r="M25" s="82">
        <v>0.18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30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164</v>
      </c>
      <c r="B28" s="257"/>
      <c r="C28" s="257"/>
      <c r="D28" s="257"/>
      <c r="E28" s="257"/>
      <c r="F28" s="257"/>
      <c r="G28" s="257"/>
      <c r="H28" s="258"/>
      <c r="I28" s="73">
        <v>30</v>
      </c>
      <c r="J28" s="73"/>
      <c r="K28" s="73"/>
      <c r="L28" s="74"/>
      <c r="M28" s="74"/>
      <c r="W28" s="62"/>
      <c r="X28" s="75" t="s">
        <v>164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27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165</v>
      </c>
      <c r="B31" s="257"/>
      <c r="C31" s="257"/>
      <c r="D31" s="257"/>
      <c r="E31" s="257"/>
      <c r="F31" s="257"/>
      <c r="G31" s="257"/>
      <c r="H31" s="258"/>
      <c r="I31" s="73">
        <v>27</v>
      </c>
      <c r="J31" s="73"/>
      <c r="K31" s="73"/>
      <c r="L31" s="74"/>
      <c r="M31" s="74"/>
      <c r="W31" s="62"/>
      <c r="X31" s="75" t="s">
        <v>165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148</v>
      </c>
      <c r="J34" s="73"/>
      <c r="K34" s="73" t="s">
        <v>163</v>
      </c>
      <c r="L34" s="74"/>
      <c r="M34" s="83">
        <v>0.18</v>
      </c>
      <c r="W34" s="62"/>
      <c r="X34" s="75" t="s">
        <v>32</v>
      </c>
    </row>
    <row r="35" spans="1:25" s="34" customFormat="1" ht="15" x14ac:dyDescent="0.25">
      <c r="A35" s="256" t="s">
        <v>166</v>
      </c>
      <c r="B35" s="257"/>
      <c r="C35" s="257"/>
      <c r="D35" s="257"/>
      <c r="E35" s="257"/>
      <c r="F35" s="257"/>
      <c r="G35" s="257"/>
      <c r="H35" s="258"/>
      <c r="I35" s="73">
        <v>30</v>
      </c>
      <c r="J35" s="73"/>
      <c r="K35" s="73"/>
      <c r="L35" s="74"/>
      <c r="M35" s="74"/>
      <c r="W35" s="62"/>
      <c r="X35" s="75" t="s">
        <v>166</v>
      </c>
    </row>
    <row r="36" spans="1:25" s="34" customFormat="1" ht="15" x14ac:dyDescent="0.25">
      <c r="A36" s="256" t="s">
        <v>167</v>
      </c>
      <c r="B36" s="257"/>
      <c r="C36" s="257"/>
      <c r="D36" s="257"/>
      <c r="E36" s="257"/>
      <c r="F36" s="257"/>
      <c r="G36" s="257"/>
      <c r="H36" s="258"/>
      <c r="I36" s="73">
        <v>27</v>
      </c>
      <c r="J36" s="73"/>
      <c r="K36" s="73"/>
      <c r="L36" s="74"/>
      <c r="M36" s="74"/>
      <c r="W36" s="62"/>
      <c r="X36" s="75" t="s">
        <v>167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205</v>
      </c>
      <c r="J37" s="73"/>
      <c r="K37" s="73"/>
      <c r="L37" s="74"/>
      <c r="M37" s="83">
        <v>0.18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205</v>
      </c>
      <c r="J38" s="73"/>
      <c r="K38" s="73"/>
      <c r="L38" s="74"/>
      <c r="M38" s="83">
        <v>0.18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148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51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30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27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41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246</v>
      </c>
      <c r="J45" s="59"/>
      <c r="K45" s="59"/>
      <c r="L45" s="61"/>
      <c r="M45" s="82">
        <v>0.18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53"/>
  <sheetViews>
    <sheetView topLeftCell="A4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151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171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172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147.584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122.98699999999999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42.536000000000001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91.8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173</v>
      </c>
      <c r="C22" s="255" t="s">
        <v>174</v>
      </c>
      <c r="D22" s="255"/>
      <c r="E22" s="255"/>
      <c r="F22" s="58">
        <v>1</v>
      </c>
      <c r="G22" s="59" t="s">
        <v>175</v>
      </c>
      <c r="H22" s="59" t="s">
        <v>176</v>
      </c>
      <c r="I22" s="59">
        <v>89121</v>
      </c>
      <c r="J22" s="59">
        <v>16580</v>
      </c>
      <c r="K22" s="60" t="s">
        <v>177</v>
      </c>
      <c r="L22" s="61" t="s">
        <v>380</v>
      </c>
      <c r="M22" s="61" t="s">
        <v>380</v>
      </c>
      <c r="U22" s="55"/>
      <c r="V22" s="62" t="s">
        <v>174</v>
      </c>
    </row>
    <row r="23" spans="1:24" s="34" customFormat="1" ht="15" x14ac:dyDescent="0.25">
      <c r="A23" s="63"/>
      <c r="B23" s="64"/>
      <c r="C23" s="64"/>
      <c r="D23" s="64"/>
      <c r="E23" s="65" t="s">
        <v>381</v>
      </c>
      <c r="F23" s="66"/>
      <c r="G23" s="67"/>
      <c r="H23" s="41"/>
      <c r="I23" s="68">
        <v>17824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382</v>
      </c>
      <c r="F24" s="66"/>
      <c r="G24" s="67"/>
      <c r="H24" s="41"/>
      <c r="I24" s="68">
        <v>16042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89121</v>
      </c>
      <c r="J25" s="59">
        <v>16580</v>
      </c>
      <c r="K25" s="59" t="s">
        <v>177</v>
      </c>
      <c r="L25" s="61"/>
      <c r="M25" s="61" t="s">
        <v>380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17824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178</v>
      </c>
      <c r="B28" s="257"/>
      <c r="C28" s="257"/>
      <c r="D28" s="257"/>
      <c r="E28" s="257"/>
      <c r="F28" s="257"/>
      <c r="G28" s="257"/>
      <c r="H28" s="258"/>
      <c r="I28" s="73">
        <v>17824</v>
      </c>
      <c r="J28" s="73"/>
      <c r="K28" s="73"/>
      <c r="L28" s="74"/>
      <c r="M28" s="74"/>
      <c r="W28" s="62"/>
      <c r="X28" s="75" t="s">
        <v>178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16042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179</v>
      </c>
      <c r="B31" s="257"/>
      <c r="C31" s="257"/>
      <c r="D31" s="257"/>
      <c r="E31" s="257"/>
      <c r="F31" s="257"/>
      <c r="G31" s="257"/>
      <c r="H31" s="258"/>
      <c r="I31" s="73">
        <v>16042</v>
      </c>
      <c r="J31" s="73"/>
      <c r="K31" s="73"/>
      <c r="L31" s="74"/>
      <c r="M31" s="74"/>
      <c r="W31" s="62"/>
      <c r="X31" s="75" t="s">
        <v>179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89121</v>
      </c>
      <c r="J34" s="73">
        <v>16580</v>
      </c>
      <c r="K34" s="73" t="s">
        <v>177</v>
      </c>
      <c r="L34" s="74"/>
      <c r="M34" s="74" t="s">
        <v>380</v>
      </c>
      <c r="W34" s="62"/>
      <c r="X34" s="75" t="s">
        <v>32</v>
      </c>
    </row>
    <row r="35" spans="1:25" s="34" customFormat="1" ht="15" x14ac:dyDescent="0.25">
      <c r="A35" s="256" t="s">
        <v>180</v>
      </c>
      <c r="B35" s="257"/>
      <c r="C35" s="257"/>
      <c r="D35" s="257"/>
      <c r="E35" s="257"/>
      <c r="F35" s="257"/>
      <c r="G35" s="257"/>
      <c r="H35" s="258"/>
      <c r="I35" s="73">
        <v>17824</v>
      </c>
      <c r="J35" s="73"/>
      <c r="K35" s="73"/>
      <c r="L35" s="74"/>
      <c r="M35" s="74"/>
      <c r="W35" s="62"/>
      <c r="X35" s="75" t="s">
        <v>180</v>
      </c>
    </row>
    <row r="36" spans="1:25" s="34" customFormat="1" ht="15" x14ac:dyDescent="0.25">
      <c r="A36" s="256" t="s">
        <v>181</v>
      </c>
      <c r="B36" s="257"/>
      <c r="C36" s="257"/>
      <c r="D36" s="257"/>
      <c r="E36" s="257"/>
      <c r="F36" s="257"/>
      <c r="G36" s="257"/>
      <c r="H36" s="258"/>
      <c r="I36" s="73">
        <v>16042</v>
      </c>
      <c r="J36" s="73"/>
      <c r="K36" s="73"/>
      <c r="L36" s="74"/>
      <c r="M36" s="74"/>
      <c r="W36" s="62"/>
      <c r="X36" s="75" t="s">
        <v>181</v>
      </c>
    </row>
    <row r="37" spans="1:25" s="34" customFormat="1" ht="22.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122987</v>
      </c>
      <c r="J37" s="73"/>
      <c r="K37" s="73"/>
      <c r="L37" s="74"/>
      <c r="M37" s="74" t="s">
        <v>380</v>
      </c>
      <c r="W37" s="62"/>
      <c r="X37" s="75" t="s">
        <v>33</v>
      </c>
    </row>
    <row r="38" spans="1:25" s="34" customFormat="1" ht="22.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122987</v>
      </c>
      <c r="J38" s="73"/>
      <c r="K38" s="73"/>
      <c r="L38" s="74"/>
      <c r="M38" s="74" t="s">
        <v>380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72541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42536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17824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16042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24597.4</v>
      </c>
      <c r="J44" s="73"/>
      <c r="K44" s="73"/>
      <c r="L44" s="74"/>
      <c r="M44" s="74"/>
      <c r="W44" s="62"/>
      <c r="X44" s="75" t="s">
        <v>40</v>
      </c>
    </row>
    <row r="45" spans="1:25" s="34" customFormat="1" ht="22.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147584.4</v>
      </c>
      <c r="J45" s="59"/>
      <c r="K45" s="59"/>
      <c r="L45" s="61"/>
      <c r="M45" s="61" t="s">
        <v>380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/>
      <c r="O1" s="154"/>
      <c r="P1" s="154"/>
      <c r="Q1" s="154"/>
      <c r="R1" s="154"/>
      <c r="S1" s="154"/>
      <c r="T1" s="154"/>
    </row>
    <row r="2" spans="1:20" s="34" customFormat="1" ht="15" customHeight="1" x14ac:dyDescent="0.25">
      <c r="A2" s="262" t="s">
        <v>333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154"/>
      <c r="O2" s="154"/>
      <c r="P2" s="154"/>
      <c r="Q2" s="154"/>
      <c r="R2" s="154"/>
      <c r="S2" s="158" t="s">
        <v>333</v>
      </c>
      <c r="T2" s="154"/>
    </row>
    <row r="3" spans="1:20" s="34" customFormat="1" ht="15" x14ac:dyDescent="0.25">
      <c r="A3" s="263" t="s">
        <v>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154"/>
      <c r="O3" s="154"/>
      <c r="P3" s="154"/>
      <c r="Q3" s="154"/>
      <c r="R3" s="154"/>
      <c r="S3" s="154"/>
      <c r="T3" s="154"/>
    </row>
    <row r="4" spans="1:20" s="34" customFormat="1" ht="15" x14ac:dyDescent="0.2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4"/>
      <c r="O4" s="154"/>
      <c r="P4" s="154"/>
      <c r="Q4" s="154"/>
      <c r="R4" s="154"/>
      <c r="S4" s="154"/>
      <c r="T4" s="154"/>
    </row>
    <row r="5" spans="1:20" s="34" customFormat="1" ht="28.5" customHeight="1" x14ac:dyDescent="0.25">
      <c r="A5" s="264" t="s">
        <v>154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154"/>
      <c r="O5" s="154"/>
      <c r="P5" s="154"/>
      <c r="Q5" s="154"/>
      <c r="R5" s="154"/>
      <c r="S5" s="154"/>
      <c r="T5" s="154"/>
    </row>
    <row r="6" spans="1:20" s="34" customFormat="1" ht="21" customHeight="1" x14ac:dyDescent="0.25">
      <c r="A6" s="263" t="s">
        <v>1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154"/>
      <c r="O6" s="154"/>
      <c r="P6" s="154"/>
      <c r="Q6" s="154"/>
      <c r="R6" s="154"/>
      <c r="S6" s="154"/>
      <c r="T6" s="154"/>
    </row>
    <row r="7" spans="1:20" s="34" customFormat="1" ht="15" customHeight="1" x14ac:dyDescent="0.25">
      <c r="A7" s="265" t="s">
        <v>502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154"/>
      <c r="O7" s="154"/>
      <c r="P7" s="154"/>
      <c r="Q7" s="154"/>
      <c r="R7" s="154"/>
      <c r="S7" s="154"/>
      <c r="T7" s="158" t="s">
        <v>183</v>
      </c>
    </row>
    <row r="8" spans="1:20" s="34" customFormat="1" ht="15.75" customHeight="1" x14ac:dyDescent="0.25">
      <c r="A8" s="263" t="s">
        <v>2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154"/>
      <c r="O8" s="154"/>
      <c r="P8" s="154"/>
      <c r="Q8" s="154"/>
      <c r="R8" s="154"/>
      <c r="S8" s="154"/>
      <c r="T8" s="154"/>
    </row>
    <row r="9" spans="1:20" s="34" customFormat="1" ht="30.75" customHeight="1" x14ac:dyDescent="0.25">
      <c r="A9" s="156"/>
      <c r="B9" s="160" t="s">
        <v>3</v>
      </c>
      <c r="C9" s="275"/>
      <c r="D9" s="275"/>
      <c r="E9" s="275"/>
      <c r="F9" s="275"/>
      <c r="G9" s="275"/>
      <c r="H9" s="161"/>
      <c r="I9" s="161"/>
      <c r="J9" s="161"/>
      <c r="K9" s="161"/>
      <c r="L9" s="161"/>
      <c r="M9" s="161"/>
      <c r="N9" s="162"/>
      <c r="O9" s="162"/>
      <c r="P9" s="154"/>
      <c r="Q9" s="154"/>
      <c r="R9" s="154"/>
      <c r="S9" s="154"/>
      <c r="T9" s="154"/>
    </row>
    <row r="10" spans="1:20" s="34" customFormat="1" ht="12.75" customHeight="1" x14ac:dyDescent="0.25">
      <c r="A10" s="154"/>
      <c r="B10" s="163" t="s">
        <v>4</v>
      </c>
      <c r="C10" s="163"/>
      <c r="D10" s="164"/>
      <c r="E10" s="165">
        <v>70.103999999999999</v>
      </c>
      <c r="F10" s="166" t="s">
        <v>5</v>
      </c>
      <c r="G10" s="154"/>
      <c r="H10" s="163"/>
      <c r="I10" s="163"/>
      <c r="J10" s="163"/>
      <c r="K10" s="163"/>
      <c r="L10" s="163"/>
      <c r="M10" s="167"/>
      <c r="N10" s="167"/>
      <c r="O10" s="163"/>
      <c r="P10" s="154"/>
      <c r="Q10" s="154"/>
      <c r="R10" s="154"/>
      <c r="S10" s="154"/>
      <c r="T10" s="154"/>
    </row>
    <row r="11" spans="1:20" s="34" customFormat="1" ht="12.75" customHeight="1" x14ac:dyDescent="0.25">
      <c r="A11" s="154"/>
      <c r="B11" s="163" t="s">
        <v>6</v>
      </c>
      <c r="C11" s="154"/>
      <c r="D11" s="164"/>
      <c r="E11" s="165">
        <v>58.42</v>
      </c>
      <c r="F11" s="166" t="s">
        <v>5</v>
      </c>
      <c r="G11" s="154"/>
      <c r="H11" s="163"/>
      <c r="I11" s="163"/>
      <c r="J11" s="163"/>
      <c r="K11" s="163"/>
      <c r="L11" s="163"/>
      <c r="M11" s="167"/>
      <c r="N11" s="167"/>
      <c r="O11" s="163"/>
      <c r="P11" s="154"/>
      <c r="Q11" s="154"/>
      <c r="R11" s="154"/>
      <c r="S11" s="154"/>
      <c r="T11" s="154"/>
    </row>
    <row r="12" spans="1:20" s="34" customFormat="1" ht="12.75" customHeight="1" x14ac:dyDescent="0.25">
      <c r="A12" s="154"/>
      <c r="B12" s="163" t="s">
        <v>7</v>
      </c>
      <c r="C12" s="163"/>
      <c r="D12" s="164"/>
      <c r="E12" s="165">
        <v>37.555</v>
      </c>
      <c r="F12" s="166" t="s">
        <v>5</v>
      </c>
      <c r="G12" s="154"/>
      <c r="H12" s="163"/>
      <c r="I12" s="154"/>
      <c r="J12" s="163"/>
      <c r="K12" s="163"/>
      <c r="L12" s="163"/>
      <c r="M12" s="168"/>
      <c r="N12" s="169"/>
      <c r="O12" s="170"/>
      <c r="P12" s="154"/>
      <c r="Q12" s="154"/>
      <c r="R12" s="154"/>
      <c r="S12" s="154"/>
      <c r="T12" s="154"/>
    </row>
    <row r="13" spans="1:20" s="34" customFormat="1" ht="12.75" customHeight="1" x14ac:dyDescent="0.25">
      <c r="A13" s="154"/>
      <c r="B13" s="163" t="s">
        <v>8</v>
      </c>
      <c r="C13" s="163"/>
      <c r="D13" s="171"/>
      <c r="E13" s="172">
        <v>112.72</v>
      </c>
      <c r="F13" s="166" t="s">
        <v>9</v>
      </c>
      <c r="G13" s="154"/>
      <c r="H13" s="163"/>
      <c r="I13" s="154"/>
      <c r="J13" s="163"/>
      <c r="K13" s="163"/>
      <c r="L13" s="163"/>
      <c r="M13" s="173"/>
      <c r="N13" s="173"/>
      <c r="O13" s="166"/>
      <c r="P13" s="154"/>
      <c r="Q13" s="154"/>
      <c r="R13" s="154"/>
      <c r="S13" s="154"/>
      <c r="T13" s="154"/>
    </row>
    <row r="14" spans="1:20" s="34" customFormat="1" ht="12.75" customHeight="1" x14ac:dyDescent="0.25">
      <c r="A14" s="154"/>
      <c r="B14" s="163" t="s">
        <v>10</v>
      </c>
      <c r="C14" s="163"/>
      <c r="D14" s="154"/>
      <c r="E14" s="168"/>
      <c r="F14" s="174" t="s">
        <v>11</v>
      </c>
      <c r="G14" s="171"/>
      <c r="H14" s="163"/>
      <c r="I14" s="154"/>
      <c r="J14" s="163"/>
      <c r="K14" s="163"/>
      <c r="L14" s="163"/>
      <c r="M14" s="173"/>
      <c r="N14" s="173"/>
      <c r="O14" s="166"/>
      <c r="P14" s="154"/>
      <c r="Q14" s="154"/>
      <c r="R14" s="154"/>
      <c r="S14" s="154"/>
      <c r="T14" s="154"/>
    </row>
    <row r="15" spans="1:20" s="34" customFormat="1" ht="12.75" customHeight="1" x14ac:dyDescent="0.25">
      <c r="A15" s="163"/>
      <c r="B15" s="163"/>
      <c r="C15" s="154"/>
      <c r="D15" s="168"/>
      <c r="E15" s="170"/>
      <c r="F15" s="154"/>
      <c r="G15" s="163"/>
      <c r="H15" s="163"/>
      <c r="I15" s="163"/>
      <c r="J15" s="163"/>
      <c r="K15" s="163"/>
      <c r="L15" s="163"/>
      <c r="M15" s="163"/>
      <c r="N15" s="163"/>
      <c r="O15" s="154"/>
      <c r="P15" s="154"/>
      <c r="Q15" s="154"/>
      <c r="R15" s="154"/>
      <c r="S15" s="154"/>
      <c r="T15" s="154"/>
    </row>
    <row r="16" spans="1:20" s="34" customFormat="1" ht="15" x14ac:dyDescent="0.25">
      <c r="A16" s="175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</row>
    <row r="17" spans="1:24" s="34" customFormat="1" ht="36" customHeight="1" x14ac:dyDescent="0.25">
      <c r="A17" s="276" t="s">
        <v>12</v>
      </c>
      <c r="B17" s="276" t="s">
        <v>13</v>
      </c>
      <c r="C17" s="276" t="s">
        <v>14</v>
      </c>
      <c r="D17" s="276"/>
      <c r="E17" s="276"/>
      <c r="F17" s="276" t="s">
        <v>15</v>
      </c>
      <c r="G17" s="277" t="s">
        <v>16</v>
      </c>
      <c r="H17" s="278"/>
      <c r="I17" s="277" t="s">
        <v>17</v>
      </c>
      <c r="J17" s="279"/>
      <c r="K17" s="278"/>
      <c r="L17" s="280" t="s">
        <v>335</v>
      </c>
      <c r="M17" s="281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spans="1:24" s="34" customFormat="1" ht="46.5" customHeight="1" x14ac:dyDescent="0.25">
      <c r="A18" s="276"/>
      <c r="B18" s="276"/>
      <c r="C18" s="276"/>
      <c r="D18" s="276"/>
      <c r="E18" s="276"/>
      <c r="F18" s="276"/>
      <c r="G18" s="176" t="s">
        <v>18</v>
      </c>
      <c r="H18" s="176" t="s">
        <v>19</v>
      </c>
      <c r="I18" s="276" t="s">
        <v>18</v>
      </c>
      <c r="J18" s="284" t="s">
        <v>20</v>
      </c>
      <c r="K18" s="176" t="s">
        <v>19</v>
      </c>
      <c r="L18" s="282"/>
      <c r="M18" s="283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spans="1:24" s="34" customFormat="1" ht="24" x14ac:dyDescent="0.25">
      <c r="A19" s="276"/>
      <c r="B19" s="276"/>
      <c r="C19" s="276"/>
      <c r="D19" s="276"/>
      <c r="E19" s="276"/>
      <c r="F19" s="276"/>
      <c r="G19" s="176" t="s">
        <v>20</v>
      </c>
      <c r="H19" s="177" t="s">
        <v>21</v>
      </c>
      <c r="I19" s="276"/>
      <c r="J19" s="285"/>
      <c r="K19" s="177" t="s">
        <v>21</v>
      </c>
      <c r="L19" s="176" t="s">
        <v>22</v>
      </c>
      <c r="M19" s="176" t="s">
        <v>23</v>
      </c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spans="1:24" s="34" customFormat="1" ht="15" x14ac:dyDescent="0.25">
      <c r="A20" s="178">
        <v>1</v>
      </c>
      <c r="B20" s="178">
        <v>2</v>
      </c>
      <c r="C20" s="286">
        <v>3</v>
      </c>
      <c r="D20" s="286"/>
      <c r="E20" s="286"/>
      <c r="F20" s="178">
        <v>4</v>
      </c>
      <c r="G20" s="178">
        <v>5</v>
      </c>
      <c r="H20" s="178">
        <v>6</v>
      </c>
      <c r="I20" s="178">
        <v>7</v>
      </c>
      <c r="J20" s="178">
        <v>8</v>
      </c>
      <c r="K20" s="178">
        <v>9</v>
      </c>
      <c r="L20" s="178">
        <v>10</v>
      </c>
      <c r="M20" s="178">
        <v>11</v>
      </c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spans="1:24" s="34" customFormat="1" ht="15" customHeight="1" x14ac:dyDescent="0.25">
      <c r="A21" s="287" t="s">
        <v>24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9"/>
      <c r="N21" s="154"/>
      <c r="O21" s="154"/>
      <c r="P21" s="154"/>
      <c r="Q21" s="154"/>
      <c r="R21" s="154"/>
      <c r="S21" s="154"/>
      <c r="T21" s="154"/>
      <c r="U21" s="179" t="s">
        <v>24</v>
      </c>
      <c r="V21" s="154"/>
      <c r="W21" s="154"/>
      <c r="X21" s="154"/>
    </row>
    <row r="22" spans="1:24" s="34" customFormat="1" ht="45.75" customHeight="1" x14ac:dyDescent="0.25">
      <c r="A22" s="180" t="s">
        <v>25</v>
      </c>
      <c r="B22" s="181" t="s">
        <v>474</v>
      </c>
      <c r="C22" s="290" t="s">
        <v>475</v>
      </c>
      <c r="D22" s="290"/>
      <c r="E22" s="290"/>
      <c r="F22" s="182">
        <v>1</v>
      </c>
      <c r="G22" s="183" t="s">
        <v>476</v>
      </c>
      <c r="H22" s="183" t="s">
        <v>477</v>
      </c>
      <c r="I22" s="183">
        <v>42333</v>
      </c>
      <c r="J22" s="183">
        <v>20358</v>
      </c>
      <c r="K22" s="184" t="s">
        <v>478</v>
      </c>
      <c r="L22" s="185" t="s">
        <v>479</v>
      </c>
      <c r="M22" s="185" t="s">
        <v>479</v>
      </c>
      <c r="N22" s="154"/>
      <c r="O22" s="154"/>
      <c r="P22" s="154"/>
      <c r="Q22" s="154"/>
      <c r="R22" s="154"/>
      <c r="S22" s="154"/>
      <c r="T22" s="154"/>
      <c r="U22" s="179"/>
      <c r="V22" s="186" t="s">
        <v>475</v>
      </c>
      <c r="W22" s="154"/>
      <c r="X22" s="154"/>
    </row>
    <row r="23" spans="1:24" s="34" customFormat="1" ht="15" x14ac:dyDescent="0.25">
      <c r="A23" s="187"/>
      <c r="B23" s="188"/>
      <c r="C23" s="188"/>
      <c r="D23" s="188"/>
      <c r="E23" s="189" t="s">
        <v>480</v>
      </c>
      <c r="F23" s="190"/>
      <c r="G23" s="191"/>
      <c r="H23" s="164"/>
      <c r="I23" s="192">
        <v>8467</v>
      </c>
      <c r="J23" s="193"/>
      <c r="K23" s="193"/>
      <c r="L23" s="194"/>
      <c r="M23" s="195"/>
      <c r="N23" s="154"/>
      <c r="O23" s="154"/>
      <c r="P23" s="154"/>
      <c r="Q23" s="154"/>
      <c r="R23" s="154"/>
      <c r="S23" s="154"/>
      <c r="T23" s="154"/>
      <c r="U23" s="179"/>
      <c r="V23" s="186"/>
      <c r="W23" s="154"/>
      <c r="X23" s="154"/>
    </row>
    <row r="24" spans="1:24" s="34" customFormat="1" ht="15" x14ac:dyDescent="0.25">
      <c r="A24" s="187"/>
      <c r="B24" s="188"/>
      <c r="C24" s="188"/>
      <c r="D24" s="188"/>
      <c r="E24" s="189" t="s">
        <v>481</v>
      </c>
      <c r="F24" s="190"/>
      <c r="G24" s="191"/>
      <c r="H24" s="164"/>
      <c r="I24" s="192">
        <v>7620</v>
      </c>
      <c r="J24" s="193"/>
      <c r="K24" s="193"/>
      <c r="L24" s="194"/>
      <c r="M24" s="195"/>
      <c r="N24" s="154"/>
      <c r="O24" s="154"/>
      <c r="P24" s="154"/>
      <c r="Q24" s="154"/>
      <c r="R24" s="154"/>
      <c r="S24" s="154"/>
      <c r="T24" s="154"/>
      <c r="U24" s="179"/>
      <c r="V24" s="186"/>
      <c r="W24" s="154"/>
      <c r="X24" s="154"/>
    </row>
    <row r="25" spans="1:24" s="34" customFormat="1" ht="22.5" customHeight="1" x14ac:dyDescent="0.25">
      <c r="A25" s="272" t="s">
        <v>26</v>
      </c>
      <c r="B25" s="273"/>
      <c r="C25" s="273"/>
      <c r="D25" s="273"/>
      <c r="E25" s="273"/>
      <c r="F25" s="273"/>
      <c r="G25" s="273"/>
      <c r="H25" s="274"/>
      <c r="I25" s="183">
        <v>42333</v>
      </c>
      <c r="J25" s="183">
        <v>20358</v>
      </c>
      <c r="K25" s="183" t="s">
        <v>478</v>
      </c>
      <c r="L25" s="185"/>
      <c r="M25" s="185" t="s">
        <v>479</v>
      </c>
      <c r="N25" s="154"/>
      <c r="O25" s="154"/>
      <c r="P25" s="154"/>
      <c r="Q25" s="154"/>
      <c r="R25" s="154"/>
      <c r="S25" s="154"/>
      <c r="T25" s="154"/>
      <c r="U25" s="154"/>
      <c r="V25" s="154"/>
      <c r="W25" s="186" t="s">
        <v>26</v>
      </c>
      <c r="X25" s="154"/>
    </row>
    <row r="26" spans="1:24" s="34" customFormat="1" ht="15" customHeight="1" x14ac:dyDescent="0.25">
      <c r="A26" s="272" t="s">
        <v>27</v>
      </c>
      <c r="B26" s="273"/>
      <c r="C26" s="273"/>
      <c r="D26" s="273"/>
      <c r="E26" s="273"/>
      <c r="F26" s="273"/>
      <c r="G26" s="273"/>
      <c r="H26" s="274"/>
      <c r="I26" s="183">
        <v>8467</v>
      </c>
      <c r="J26" s="183"/>
      <c r="K26" s="183"/>
      <c r="L26" s="185"/>
      <c r="M26" s="185"/>
      <c r="N26" s="154"/>
      <c r="O26" s="154"/>
      <c r="P26" s="154"/>
      <c r="Q26" s="154"/>
      <c r="R26" s="154"/>
      <c r="S26" s="154"/>
      <c r="T26" s="154"/>
      <c r="U26" s="154"/>
      <c r="V26" s="154"/>
      <c r="W26" s="186" t="s">
        <v>27</v>
      </c>
      <c r="X26" s="154"/>
    </row>
    <row r="27" spans="1:24" s="34" customFormat="1" ht="15" customHeight="1" x14ac:dyDescent="0.25">
      <c r="A27" s="269" t="s">
        <v>28</v>
      </c>
      <c r="B27" s="270"/>
      <c r="C27" s="270"/>
      <c r="D27" s="270"/>
      <c r="E27" s="270"/>
      <c r="F27" s="270"/>
      <c r="G27" s="270"/>
      <c r="H27" s="271"/>
      <c r="I27" s="196"/>
      <c r="J27" s="196"/>
      <c r="K27" s="196"/>
      <c r="L27" s="197"/>
      <c r="M27" s="197"/>
      <c r="N27" s="154"/>
      <c r="O27" s="154"/>
      <c r="P27" s="154"/>
      <c r="Q27" s="154"/>
      <c r="R27" s="154"/>
      <c r="S27" s="154"/>
      <c r="T27" s="154"/>
      <c r="U27" s="154"/>
      <c r="V27" s="154"/>
      <c r="W27" s="186"/>
      <c r="X27" s="155" t="s">
        <v>28</v>
      </c>
    </row>
    <row r="28" spans="1:24" s="34" customFormat="1" ht="15" customHeight="1" x14ac:dyDescent="0.25">
      <c r="A28" s="269" t="s">
        <v>482</v>
      </c>
      <c r="B28" s="270"/>
      <c r="C28" s="270"/>
      <c r="D28" s="270"/>
      <c r="E28" s="270"/>
      <c r="F28" s="270"/>
      <c r="G28" s="270"/>
      <c r="H28" s="271"/>
      <c r="I28" s="196">
        <v>8467</v>
      </c>
      <c r="J28" s="196"/>
      <c r="K28" s="196"/>
      <c r="L28" s="197"/>
      <c r="M28" s="197"/>
      <c r="N28" s="154"/>
      <c r="O28" s="154"/>
      <c r="P28" s="154"/>
      <c r="Q28" s="154"/>
      <c r="R28" s="154"/>
      <c r="S28" s="154"/>
      <c r="T28" s="154"/>
      <c r="U28" s="154"/>
      <c r="V28" s="154"/>
      <c r="W28" s="186"/>
      <c r="X28" s="155" t="s">
        <v>482</v>
      </c>
    </row>
    <row r="29" spans="1:24" s="34" customFormat="1" ht="15" customHeight="1" x14ac:dyDescent="0.25">
      <c r="A29" s="272" t="s">
        <v>29</v>
      </c>
      <c r="B29" s="273"/>
      <c r="C29" s="273"/>
      <c r="D29" s="273"/>
      <c r="E29" s="273"/>
      <c r="F29" s="273"/>
      <c r="G29" s="273"/>
      <c r="H29" s="274"/>
      <c r="I29" s="183">
        <v>7620</v>
      </c>
      <c r="J29" s="183"/>
      <c r="K29" s="183"/>
      <c r="L29" s="185"/>
      <c r="M29" s="185"/>
      <c r="N29" s="154"/>
      <c r="O29" s="154"/>
      <c r="P29" s="154"/>
      <c r="Q29" s="154"/>
      <c r="R29" s="154"/>
      <c r="S29" s="154"/>
      <c r="T29" s="154"/>
      <c r="U29" s="154"/>
      <c r="V29" s="154"/>
      <c r="W29" s="186" t="s">
        <v>29</v>
      </c>
      <c r="X29" s="154"/>
    </row>
    <row r="30" spans="1:24" s="34" customFormat="1" ht="15" customHeight="1" x14ac:dyDescent="0.25">
      <c r="A30" s="269" t="s">
        <v>28</v>
      </c>
      <c r="B30" s="270"/>
      <c r="C30" s="270"/>
      <c r="D30" s="270"/>
      <c r="E30" s="270"/>
      <c r="F30" s="270"/>
      <c r="G30" s="270"/>
      <c r="H30" s="271"/>
      <c r="I30" s="196"/>
      <c r="J30" s="196"/>
      <c r="K30" s="196"/>
      <c r="L30" s="197"/>
      <c r="M30" s="197"/>
      <c r="N30" s="154"/>
      <c r="O30" s="154"/>
      <c r="P30" s="154"/>
      <c r="Q30" s="154"/>
      <c r="R30" s="154"/>
      <c r="S30" s="154"/>
      <c r="T30" s="154"/>
      <c r="U30" s="154"/>
      <c r="V30" s="154"/>
      <c r="W30" s="186"/>
      <c r="X30" s="155" t="s">
        <v>28</v>
      </c>
    </row>
    <row r="31" spans="1:24" s="34" customFormat="1" ht="15" customHeight="1" x14ac:dyDescent="0.25">
      <c r="A31" s="269" t="s">
        <v>483</v>
      </c>
      <c r="B31" s="270"/>
      <c r="C31" s="270"/>
      <c r="D31" s="270"/>
      <c r="E31" s="270"/>
      <c r="F31" s="270"/>
      <c r="G31" s="270"/>
      <c r="H31" s="271"/>
      <c r="I31" s="196">
        <v>7620</v>
      </c>
      <c r="J31" s="196"/>
      <c r="K31" s="196"/>
      <c r="L31" s="197"/>
      <c r="M31" s="197"/>
      <c r="N31" s="154"/>
      <c r="O31" s="154"/>
      <c r="P31" s="154"/>
      <c r="Q31" s="154"/>
      <c r="R31" s="154"/>
      <c r="S31" s="154"/>
      <c r="T31" s="154"/>
      <c r="U31" s="154"/>
      <c r="V31" s="154"/>
      <c r="W31" s="186"/>
      <c r="X31" s="155" t="s">
        <v>483</v>
      </c>
    </row>
    <row r="32" spans="1:24" s="34" customFormat="1" ht="15" customHeight="1" x14ac:dyDescent="0.25">
      <c r="A32" s="272" t="s">
        <v>30</v>
      </c>
      <c r="B32" s="273"/>
      <c r="C32" s="273"/>
      <c r="D32" s="273"/>
      <c r="E32" s="273"/>
      <c r="F32" s="273"/>
      <c r="G32" s="273"/>
      <c r="H32" s="274"/>
      <c r="I32" s="183"/>
      <c r="J32" s="183"/>
      <c r="K32" s="183"/>
      <c r="L32" s="185"/>
      <c r="M32" s="185"/>
      <c r="N32" s="154"/>
      <c r="O32" s="154"/>
      <c r="P32" s="154"/>
      <c r="Q32" s="154"/>
      <c r="R32" s="154"/>
      <c r="S32" s="154"/>
      <c r="T32" s="154"/>
      <c r="U32" s="154"/>
      <c r="V32" s="154"/>
      <c r="W32" s="186" t="s">
        <v>30</v>
      </c>
      <c r="X32" s="154"/>
    </row>
    <row r="33" spans="1:25" s="34" customFormat="1" ht="15" customHeight="1" x14ac:dyDescent="0.25">
      <c r="A33" s="269" t="s">
        <v>31</v>
      </c>
      <c r="B33" s="270"/>
      <c r="C33" s="270"/>
      <c r="D33" s="270"/>
      <c r="E33" s="270"/>
      <c r="F33" s="270"/>
      <c r="G33" s="270"/>
      <c r="H33" s="271"/>
      <c r="I33" s="196"/>
      <c r="J33" s="196"/>
      <c r="K33" s="196"/>
      <c r="L33" s="197"/>
      <c r="M33" s="197"/>
      <c r="N33" s="154"/>
      <c r="O33" s="154"/>
      <c r="P33" s="154"/>
      <c r="Q33" s="154"/>
      <c r="R33" s="154"/>
      <c r="S33" s="154"/>
      <c r="T33" s="154"/>
      <c r="U33" s="154"/>
      <c r="V33" s="154"/>
      <c r="W33" s="186"/>
      <c r="X33" s="155" t="s">
        <v>31</v>
      </c>
      <c r="Y33" s="154"/>
    </row>
    <row r="34" spans="1:25" s="34" customFormat="1" ht="22.5" customHeight="1" x14ac:dyDescent="0.25">
      <c r="A34" s="269" t="s">
        <v>32</v>
      </c>
      <c r="B34" s="270"/>
      <c r="C34" s="270"/>
      <c r="D34" s="270"/>
      <c r="E34" s="270"/>
      <c r="F34" s="270"/>
      <c r="G34" s="270"/>
      <c r="H34" s="271"/>
      <c r="I34" s="196">
        <v>42333</v>
      </c>
      <c r="J34" s="196">
        <v>20358</v>
      </c>
      <c r="K34" s="196" t="s">
        <v>478</v>
      </c>
      <c r="L34" s="197"/>
      <c r="M34" s="197" t="s">
        <v>479</v>
      </c>
      <c r="N34" s="154"/>
      <c r="O34" s="154"/>
      <c r="P34" s="154"/>
      <c r="Q34" s="154"/>
      <c r="R34" s="154"/>
      <c r="S34" s="154"/>
      <c r="T34" s="154"/>
      <c r="U34" s="154"/>
      <c r="V34" s="154"/>
      <c r="W34" s="186"/>
      <c r="X34" s="155" t="s">
        <v>32</v>
      </c>
      <c r="Y34" s="154"/>
    </row>
    <row r="35" spans="1:25" s="34" customFormat="1" ht="15" customHeight="1" x14ac:dyDescent="0.25">
      <c r="A35" s="269" t="s">
        <v>484</v>
      </c>
      <c r="B35" s="270"/>
      <c r="C35" s="270"/>
      <c r="D35" s="270"/>
      <c r="E35" s="270"/>
      <c r="F35" s="270"/>
      <c r="G35" s="270"/>
      <c r="H35" s="271"/>
      <c r="I35" s="196">
        <v>8467</v>
      </c>
      <c r="J35" s="196"/>
      <c r="K35" s="196"/>
      <c r="L35" s="197"/>
      <c r="M35" s="197"/>
      <c r="N35" s="154"/>
      <c r="O35" s="154"/>
      <c r="P35" s="154"/>
      <c r="Q35" s="154"/>
      <c r="R35" s="154"/>
      <c r="S35" s="154"/>
      <c r="T35" s="154"/>
      <c r="U35" s="154"/>
      <c r="V35" s="154"/>
      <c r="W35" s="186"/>
      <c r="X35" s="155" t="s">
        <v>484</v>
      </c>
      <c r="Y35" s="154"/>
    </row>
    <row r="36" spans="1:25" s="34" customFormat="1" ht="15" customHeight="1" x14ac:dyDescent="0.25">
      <c r="A36" s="269" t="s">
        <v>485</v>
      </c>
      <c r="B36" s="270"/>
      <c r="C36" s="270"/>
      <c r="D36" s="270"/>
      <c r="E36" s="270"/>
      <c r="F36" s="270"/>
      <c r="G36" s="270"/>
      <c r="H36" s="271"/>
      <c r="I36" s="196">
        <v>7620</v>
      </c>
      <c r="J36" s="196"/>
      <c r="K36" s="196"/>
      <c r="L36" s="197"/>
      <c r="M36" s="197"/>
      <c r="N36" s="154"/>
      <c r="O36" s="154"/>
      <c r="P36" s="154"/>
      <c r="Q36" s="154"/>
      <c r="R36" s="154"/>
      <c r="S36" s="154"/>
      <c r="T36" s="154"/>
      <c r="U36" s="154"/>
      <c r="V36" s="154"/>
      <c r="W36" s="186"/>
      <c r="X36" s="155" t="s">
        <v>485</v>
      </c>
      <c r="Y36" s="154"/>
    </row>
    <row r="37" spans="1:25" s="34" customFormat="1" ht="22.5" customHeight="1" x14ac:dyDescent="0.25">
      <c r="A37" s="269" t="s">
        <v>33</v>
      </c>
      <c r="B37" s="270"/>
      <c r="C37" s="270"/>
      <c r="D37" s="270"/>
      <c r="E37" s="270"/>
      <c r="F37" s="270"/>
      <c r="G37" s="270"/>
      <c r="H37" s="271"/>
      <c r="I37" s="196">
        <v>58420</v>
      </c>
      <c r="J37" s="196"/>
      <c r="K37" s="196"/>
      <c r="L37" s="197"/>
      <c r="M37" s="197" t="s">
        <v>479</v>
      </c>
      <c r="N37" s="154"/>
      <c r="O37" s="154"/>
      <c r="P37" s="154"/>
      <c r="Q37" s="154"/>
      <c r="R37" s="154"/>
      <c r="S37" s="154"/>
      <c r="T37" s="154"/>
      <c r="U37" s="154"/>
      <c r="V37" s="154"/>
      <c r="W37" s="186"/>
      <c r="X37" s="155" t="s">
        <v>33</v>
      </c>
      <c r="Y37" s="154"/>
    </row>
    <row r="38" spans="1:25" s="34" customFormat="1" ht="22.5" x14ac:dyDescent="0.25">
      <c r="A38" s="269" t="s">
        <v>34</v>
      </c>
      <c r="B38" s="270"/>
      <c r="C38" s="270"/>
      <c r="D38" s="270"/>
      <c r="E38" s="270"/>
      <c r="F38" s="270"/>
      <c r="G38" s="270"/>
      <c r="H38" s="271"/>
      <c r="I38" s="196">
        <v>58420</v>
      </c>
      <c r="J38" s="196"/>
      <c r="K38" s="196"/>
      <c r="L38" s="197"/>
      <c r="M38" s="197" t="s">
        <v>479</v>
      </c>
      <c r="N38" s="154"/>
      <c r="O38" s="154"/>
      <c r="P38" s="154"/>
      <c r="Q38" s="154"/>
      <c r="R38" s="154"/>
      <c r="S38" s="154"/>
      <c r="T38" s="154"/>
      <c r="U38" s="154"/>
      <c r="V38" s="154"/>
      <c r="W38" s="186"/>
      <c r="X38" s="155" t="s">
        <v>34</v>
      </c>
      <c r="Y38" s="154"/>
    </row>
    <row r="39" spans="1:25" s="34" customFormat="1" ht="15" customHeight="1" x14ac:dyDescent="0.25">
      <c r="A39" s="269" t="s">
        <v>35</v>
      </c>
      <c r="B39" s="270"/>
      <c r="C39" s="270"/>
      <c r="D39" s="270"/>
      <c r="E39" s="270"/>
      <c r="F39" s="270"/>
      <c r="G39" s="270"/>
      <c r="H39" s="271"/>
      <c r="I39" s="196"/>
      <c r="J39" s="196"/>
      <c r="K39" s="196"/>
      <c r="L39" s="197"/>
      <c r="M39" s="197"/>
      <c r="N39" s="154"/>
      <c r="O39" s="154"/>
      <c r="P39" s="154"/>
      <c r="Q39" s="154"/>
      <c r="R39" s="154"/>
      <c r="S39" s="154"/>
      <c r="T39" s="154"/>
      <c r="U39" s="154"/>
      <c r="V39" s="154"/>
      <c r="W39" s="186"/>
      <c r="X39" s="155" t="s">
        <v>35</v>
      </c>
      <c r="Y39" s="154"/>
    </row>
    <row r="40" spans="1:25" s="34" customFormat="1" ht="15" customHeight="1" x14ac:dyDescent="0.25">
      <c r="A40" s="269" t="s">
        <v>36</v>
      </c>
      <c r="B40" s="270"/>
      <c r="C40" s="270"/>
      <c r="D40" s="270"/>
      <c r="E40" s="270"/>
      <c r="F40" s="270"/>
      <c r="G40" s="270"/>
      <c r="H40" s="271"/>
      <c r="I40" s="196">
        <v>21975</v>
      </c>
      <c r="J40" s="196"/>
      <c r="K40" s="196"/>
      <c r="L40" s="197"/>
      <c r="M40" s="197"/>
      <c r="N40" s="154"/>
      <c r="O40" s="154"/>
      <c r="P40" s="154"/>
      <c r="Q40" s="154"/>
      <c r="R40" s="154"/>
      <c r="S40" s="154"/>
      <c r="T40" s="154"/>
      <c r="U40" s="154"/>
      <c r="V40" s="154"/>
      <c r="W40" s="186"/>
      <c r="X40" s="155" t="s">
        <v>36</v>
      </c>
      <c r="Y40" s="154"/>
    </row>
    <row r="41" spans="1:25" s="34" customFormat="1" ht="15" customHeight="1" x14ac:dyDescent="0.25">
      <c r="A41" s="269" t="s">
        <v>37</v>
      </c>
      <c r="B41" s="270"/>
      <c r="C41" s="270"/>
      <c r="D41" s="270"/>
      <c r="E41" s="270"/>
      <c r="F41" s="270"/>
      <c r="G41" s="270"/>
      <c r="H41" s="271"/>
      <c r="I41" s="196">
        <v>37555</v>
      </c>
      <c r="J41" s="196"/>
      <c r="K41" s="196"/>
      <c r="L41" s="197"/>
      <c r="M41" s="197"/>
      <c r="N41" s="154"/>
      <c r="O41" s="154"/>
      <c r="P41" s="154"/>
      <c r="Q41" s="154"/>
      <c r="R41" s="154"/>
      <c r="S41" s="154"/>
      <c r="T41" s="154"/>
      <c r="U41" s="154"/>
      <c r="V41" s="154"/>
      <c r="W41" s="186"/>
      <c r="X41" s="155" t="s">
        <v>37</v>
      </c>
      <c r="Y41" s="154"/>
    </row>
    <row r="42" spans="1:25" s="34" customFormat="1" ht="15" customHeight="1" x14ac:dyDescent="0.25">
      <c r="A42" s="269" t="s">
        <v>38</v>
      </c>
      <c r="B42" s="270"/>
      <c r="C42" s="270"/>
      <c r="D42" s="270"/>
      <c r="E42" s="270"/>
      <c r="F42" s="270"/>
      <c r="G42" s="270"/>
      <c r="H42" s="271"/>
      <c r="I42" s="196">
        <v>8467</v>
      </c>
      <c r="J42" s="196"/>
      <c r="K42" s="196"/>
      <c r="L42" s="197"/>
      <c r="M42" s="197"/>
      <c r="N42" s="154"/>
      <c r="O42" s="154"/>
      <c r="P42" s="154"/>
      <c r="Q42" s="154"/>
      <c r="R42" s="154"/>
      <c r="S42" s="154"/>
      <c r="T42" s="154"/>
      <c r="U42" s="154"/>
      <c r="V42" s="154"/>
      <c r="W42" s="186"/>
      <c r="X42" s="155" t="s">
        <v>38</v>
      </c>
      <c r="Y42" s="154"/>
    </row>
    <row r="43" spans="1:25" s="34" customFormat="1" ht="15" customHeight="1" x14ac:dyDescent="0.25">
      <c r="A43" s="269" t="s">
        <v>39</v>
      </c>
      <c r="B43" s="270"/>
      <c r="C43" s="270"/>
      <c r="D43" s="270"/>
      <c r="E43" s="270"/>
      <c r="F43" s="270"/>
      <c r="G43" s="270"/>
      <c r="H43" s="271"/>
      <c r="I43" s="196">
        <v>7620</v>
      </c>
      <c r="J43" s="196"/>
      <c r="K43" s="196"/>
      <c r="L43" s="197"/>
      <c r="M43" s="197"/>
      <c r="N43" s="154"/>
      <c r="O43" s="154"/>
      <c r="P43" s="154"/>
      <c r="Q43" s="154"/>
      <c r="R43" s="154"/>
      <c r="S43" s="154"/>
      <c r="T43" s="154"/>
      <c r="U43" s="154"/>
      <c r="V43" s="154"/>
      <c r="W43" s="186"/>
      <c r="X43" s="155" t="s">
        <v>39</v>
      </c>
      <c r="Y43" s="154"/>
    </row>
    <row r="44" spans="1:25" s="34" customFormat="1" ht="15" customHeight="1" x14ac:dyDescent="0.25">
      <c r="A44" s="269" t="s">
        <v>40</v>
      </c>
      <c r="B44" s="270"/>
      <c r="C44" s="270"/>
      <c r="D44" s="270"/>
      <c r="E44" s="270"/>
      <c r="F44" s="270"/>
      <c r="G44" s="270"/>
      <c r="H44" s="271"/>
      <c r="I44" s="196">
        <v>11684</v>
      </c>
      <c r="J44" s="196"/>
      <c r="K44" s="196"/>
      <c r="L44" s="197"/>
      <c r="M44" s="197"/>
      <c r="N44" s="154"/>
      <c r="O44" s="154"/>
      <c r="P44" s="154"/>
      <c r="Q44" s="154"/>
      <c r="R44" s="154"/>
      <c r="S44" s="154"/>
      <c r="T44" s="154"/>
      <c r="U44" s="154"/>
      <c r="V44" s="154"/>
      <c r="W44" s="186"/>
      <c r="X44" s="155" t="s">
        <v>40</v>
      </c>
      <c r="Y44" s="154"/>
    </row>
    <row r="45" spans="1:25" s="34" customFormat="1" ht="22.5" x14ac:dyDescent="0.25">
      <c r="A45" s="272" t="s">
        <v>41</v>
      </c>
      <c r="B45" s="273"/>
      <c r="C45" s="273"/>
      <c r="D45" s="273"/>
      <c r="E45" s="273"/>
      <c r="F45" s="273"/>
      <c r="G45" s="273"/>
      <c r="H45" s="274"/>
      <c r="I45" s="183">
        <v>70104</v>
      </c>
      <c r="J45" s="183"/>
      <c r="K45" s="183"/>
      <c r="L45" s="185"/>
      <c r="M45" s="185" t="s">
        <v>479</v>
      </c>
      <c r="N45" s="154"/>
      <c r="O45" s="154"/>
      <c r="P45" s="154"/>
      <c r="Q45" s="154"/>
      <c r="R45" s="154"/>
      <c r="S45" s="154"/>
      <c r="T45" s="154"/>
      <c r="U45" s="154"/>
      <c r="V45" s="154"/>
      <c r="W45" s="186"/>
      <c r="X45" s="154"/>
      <c r="Y45" s="186" t="s">
        <v>41</v>
      </c>
    </row>
    <row r="46" spans="1:25" s="34" customFormat="1" ht="53.25" customHeight="1" x14ac:dyDescent="0.25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1:25" s="40" customFormat="1" ht="12.75" customHeight="1" x14ac:dyDescent="0.2">
      <c r="A47" s="267" t="s">
        <v>42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198"/>
      <c r="O47" s="198"/>
      <c r="P47" s="198"/>
      <c r="Q47" s="198"/>
      <c r="R47" s="198"/>
      <c r="S47" s="162"/>
      <c r="T47" s="162"/>
      <c r="U47" s="162"/>
      <c r="V47" s="162"/>
      <c r="W47" s="162"/>
      <c r="X47" s="162"/>
      <c r="Y47" s="162"/>
    </row>
    <row r="48" spans="1:25" s="40" customFormat="1" ht="12.75" customHeight="1" x14ac:dyDescent="0.2">
      <c r="A48" s="266" t="s">
        <v>43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199"/>
      <c r="O48" s="199"/>
      <c r="P48" s="199"/>
      <c r="Q48" s="199"/>
      <c r="R48" s="199"/>
      <c r="S48" s="162"/>
      <c r="T48" s="162"/>
      <c r="U48" s="162"/>
      <c r="V48" s="162"/>
      <c r="W48" s="162"/>
      <c r="X48" s="162"/>
      <c r="Y48" s="162"/>
    </row>
    <row r="49" spans="1:25" s="40" customFormat="1" ht="13.5" customHeight="1" x14ac:dyDescent="0.25">
      <c r="A49" s="160"/>
      <c r="B49" s="160"/>
      <c r="C49" s="160"/>
      <c r="D49" s="160"/>
      <c r="E49" s="160"/>
      <c r="F49" s="160"/>
      <c r="G49" s="160"/>
      <c r="H49" s="200"/>
      <c r="I49" s="201"/>
      <c r="J49" s="201"/>
      <c r="K49" s="201"/>
      <c r="L49" s="201"/>
      <c r="M49" s="160"/>
      <c r="N49" s="154"/>
      <c r="O49" s="154"/>
      <c r="P49" s="154"/>
      <c r="Q49" s="154"/>
      <c r="R49" s="154"/>
      <c r="S49" s="162"/>
      <c r="T49" s="162"/>
      <c r="U49" s="162"/>
      <c r="V49" s="162"/>
      <c r="W49" s="162"/>
      <c r="X49" s="162"/>
      <c r="Y49" s="162"/>
    </row>
    <row r="50" spans="1:25" s="40" customFormat="1" ht="12.75" customHeight="1" x14ac:dyDescent="0.2">
      <c r="A50" s="267" t="s">
        <v>44</v>
      </c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198"/>
      <c r="O50" s="198"/>
      <c r="P50" s="198"/>
      <c r="Q50" s="198"/>
      <c r="R50" s="198"/>
      <c r="S50" s="162"/>
      <c r="T50" s="162"/>
      <c r="U50" s="162"/>
      <c r="V50" s="162"/>
      <c r="W50" s="162"/>
      <c r="X50" s="162"/>
      <c r="Y50" s="162"/>
    </row>
    <row r="51" spans="1:25" s="40" customFormat="1" ht="12.75" customHeight="1" x14ac:dyDescent="0.2">
      <c r="A51" s="266" t="s">
        <v>43</v>
      </c>
      <c r="B51" s="266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199"/>
      <c r="O51" s="199"/>
      <c r="P51" s="199"/>
      <c r="Q51" s="199"/>
      <c r="R51" s="199"/>
      <c r="S51" s="162"/>
      <c r="T51" s="162"/>
      <c r="U51" s="162"/>
      <c r="V51" s="162"/>
      <c r="W51" s="162"/>
      <c r="X51" s="162"/>
      <c r="Y51" s="162"/>
    </row>
    <row r="52" spans="1:25" s="40" customFormat="1" ht="13.5" customHeight="1" x14ac:dyDescent="0.25">
      <c r="A52" s="160"/>
      <c r="B52" s="160"/>
      <c r="C52" s="160"/>
      <c r="D52" s="160"/>
      <c r="E52" s="160"/>
      <c r="F52" s="160"/>
      <c r="G52" s="160"/>
      <c r="H52" s="200"/>
      <c r="I52" s="201"/>
      <c r="J52" s="201"/>
      <c r="K52" s="201"/>
      <c r="L52" s="201"/>
      <c r="M52" s="160"/>
      <c r="N52" s="154"/>
      <c r="O52" s="154"/>
      <c r="P52" s="154"/>
      <c r="Q52" s="154"/>
      <c r="R52" s="154"/>
      <c r="S52" s="162"/>
      <c r="T52" s="162"/>
      <c r="U52" s="162"/>
      <c r="V52" s="162"/>
      <c r="W52" s="162"/>
      <c r="X52" s="162"/>
      <c r="Y52" s="162"/>
    </row>
    <row r="53" spans="1:25" s="34" customFormat="1" ht="15" x14ac:dyDescent="0.25">
      <c r="A53" s="156"/>
      <c r="B53" s="156"/>
      <c r="C53" s="156"/>
      <c r="D53" s="156"/>
      <c r="E53" s="156"/>
      <c r="F53" s="156"/>
      <c r="G53" s="156"/>
      <c r="H53" s="160"/>
      <c r="I53" s="268"/>
      <c r="J53" s="268"/>
      <c r="K53" s="268"/>
      <c r="L53" s="268"/>
      <c r="M53" s="156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</row>
  </sheetData>
  <mergeCells count="45">
    <mergeCell ref="A26:H26"/>
    <mergeCell ref="A8:M8"/>
    <mergeCell ref="C9:G9"/>
    <mergeCell ref="A17:A19"/>
    <mergeCell ref="B17:B19"/>
    <mergeCell ref="C17:E19"/>
    <mergeCell ref="F17:F19"/>
    <mergeCell ref="G17:H17"/>
    <mergeCell ref="I17:K17"/>
    <mergeCell ref="L17:M18"/>
    <mergeCell ref="I18:I19"/>
    <mergeCell ref="J18:J19"/>
    <mergeCell ref="C20:E20"/>
    <mergeCell ref="A21:M21"/>
    <mergeCell ref="C22:E22"/>
    <mergeCell ref="A25:H25"/>
    <mergeCell ref="A36:H3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7:H37"/>
    <mergeCell ref="A38:H38"/>
    <mergeCell ref="A39:H39"/>
    <mergeCell ref="A40:H40"/>
    <mergeCell ref="A41:H41"/>
    <mergeCell ref="A48:M48"/>
    <mergeCell ref="A50:M50"/>
    <mergeCell ref="A51:M51"/>
    <mergeCell ref="I53:L53"/>
    <mergeCell ref="A42:H42"/>
    <mergeCell ref="A43:H43"/>
    <mergeCell ref="A44:H44"/>
    <mergeCell ref="A45:H45"/>
    <mergeCell ref="A47:M47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53"/>
  <sheetViews>
    <sheetView topLeftCell="A25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155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503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188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0.60599999999999998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0.505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7.4999999999999997E-2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189</v>
      </c>
      <c r="C22" s="255" t="s">
        <v>190</v>
      </c>
      <c r="D22" s="255"/>
      <c r="E22" s="255"/>
      <c r="F22" s="58">
        <v>1</v>
      </c>
      <c r="G22" s="59">
        <v>365.76</v>
      </c>
      <c r="H22" s="59" t="s">
        <v>191</v>
      </c>
      <c r="I22" s="59">
        <v>366</v>
      </c>
      <c r="J22" s="59"/>
      <c r="K22" s="60" t="s">
        <v>192</v>
      </c>
      <c r="L22" s="61" t="s">
        <v>383</v>
      </c>
      <c r="M22" s="61" t="s">
        <v>383</v>
      </c>
      <c r="U22" s="55"/>
      <c r="V22" s="62" t="s">
        <v>190</v>
      </c>
    </row>
    <row r="23" spans="1:24" s="34" customFormat="1" ht="15" x14ac:dyDescent="0.25">
      <c r="A23" s="63"/>
      <c r="B23" s="64"/>
      <c r="C23" s="64"/>
      <c r="D23" s="64"/>
      <c r="E23" s="65" t="s">
        <v>384</v>
      </c>
      <c r="F23" s="66"/>
      <c r="G23" s="67"/>
      <c r="H23" s="41"/>
      <c r="I23" s="68">
        <v>73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385</v>
      </c>
      <c r="F24" s="66"/>
      <c r="G24" s="67"/>
      <c r="H24" s="41"/>
      <c r="I24" s="68">
        <v>66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366</v>
      </c>
      <c r="J25" s="59"/>
      <c r="K25" s="59" t="s">
        <v>192</v>
      </c>
      <c r="L25" s="61"/>
      <c r="M25" s="82">
        <v>0.28999999999999998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73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106</v>
      </c>
      <c r="B28" s="257"/>
      <c r="C28" s="257"/>
      <c r="D28" s="257"/>
      <c r="E28" s="257"/>
      <c r="F28" s="257"/>
      <c r="G28" s="257"/>
      <c r="H28" s="258"/>
      <c r="I28" s="73">
        <v>73</v>
      </c>
      <c r="J28" s="73"/>
      <c r="K28" s="73"/>
      <c r="L28" s="74"/>
      <c r="M28" s="74"/>
      <c r="W28" s="62"/>
      <c r="X28" s="75" t="s">
        <v>106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66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107</v>
      </c>
      <c r="B31" s="257"/>
      <c r="C31" s="257"/>
      <c r="D31" s="257"/>
      <c r="E31" s="257"/>
      <c r="F31" s="257"/>
      <c r="G31" s="257"/>
      <c r="H31" s="258"/>
      <c r="I31" s="73">
        <v>66</v>
      </c>
      <c r="J31" s="73"/>
      <c r="K31" s="73"/>
      <c r="L31" s="74"/>
      <c r="M31" s="74"/>
      <c r="W31" s="62"/>
      <c r="X31" s="75" t="s">
        <v>107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366</v>
      </c>
      <c r="J34" s="73"/>
      <c r="K34" s="73" t="s">
        <v>192</v>
      </c>
      <c r="L34" s="74"/>
      <c r="M34" s="83">
        <v>0.28999999999999998</v>
      </c>
      <c r="W34" s="62"/>
      <c r="X34" s="75" t="s">
        <v>32</v>
      </c>
    </row>
    <row r="35" spans="1:25" s="34" customFormat="1" ht="15" x14ac:dyDescent="0.25">
      <c r="A35" s="256" t="s">
        <v>108</v>
      </c>
      <c r="B35" s="257"/>
      <c r="C35" s="257"/>
      <c r="D35" s="257"/>
      <c r="E35" s="257"/>
      <c r="F35" s="257"/>
      <c r="G35" s="257"/>
      <c r="H35" s="258"/>
      <c r="I35" s="73">
        <v>73</v>
      </c>
      <c r="J35" s="73"/>
      <c r="K35" s="73"/>
      <c r="L35" s="74"/>
      <c r="M35" s="74"/>
      <c r="W35" s="62"/>
      <c r="X35" s="75" t="s">
        <v>108</v>
      </c>
    </row>
    <row r="36" spans="1:25" s="34" customFormat="1" ht="15" x14ac:dyDescent="0.25">
      <c r="A36" s="256" t="s">
        <v>109</v>
      </c>
      <c r="B36" s="257"/>
      <c r="C36" s="257"/>
      <c r="D36" s="257"/>
      <c r="E36" s="257"/>
      <c r="F36" s="257"/>
      <c r="G36" s="257"/>
      <c r="H36" s="258"/>
      <c r="I36" s="73">
        <v>66</v>
      </c>
      <c r="J36" s="73"/>
      <c r="K36" s="73"/>
      <c r="L36" s="74"/>
      <c r="M36" s="74"/>
      <c r="W36" s="62"/>
      <c r="X36" s="75" t="s">
        <v>109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505</v>
      </c>
      <c r="J37" s="73"/>
      <c r="K37" s="73"/>
      <c r="L37" s="74"/>
      <c r="M37" s="83">
        <v>0.28999999999999998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505</v>
      </c>
      <c r="J38" s="73"/>
      <c r="K38" s="73"/>
      <c r="L38" s="74"/>
      <c r="M38" s="83">
        <v>0.28999999999999998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366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75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73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66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101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606</v>
      </c>
      <c r="J45" s="59"/>
      <c r="K45" s="59"/>
      <c r="L45" s="61"/>
      <c r="M45" s="82">
        <v>0.28999999999999998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57"/>
  <sheetViews>
    <sheetView topLeftCell="A22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156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504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193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114.703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95.585999999999999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4.5910000000000002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57" x14ac:dyDescent="0.25">
      <c r="A22" s="56" t="s">
        <v>25</v>
      </c>
      <c r="B22" s="57" t="s">
        <v>194</v>
      </c>
      <c r="C22" s="255" t="s">
        <v>195</v>
      </c>
      <c r="D22" s="255"/>
      <c r="E22" s="255"/>
      <c r="F22" s="58">
        <v>1</v>
      </c>
      <c r="G22" s="59">
        <v>42324.35</v>
      </c>
      <c r="H22" s="59" t="s">
        <v>196</v>
      </c>
      <c r="I22" s="59">
        <v>42324</v>
      </c>
      <c r="J22" s="59"/>
      <c r="K22" s="60" t="s">
        <v>197</v>
      </c>
      <c r="L22" s="61" t="s">
        <v>386</v>
      </c>
      <c r="M22" s="61" t="s">
        <v>386</v>
      </c>
      <c r="U22" s="55"/>
      <c r="V22" s="62" t="s">
        <v>195</v>
      </c>
    </row>
    <row r="23" spans="1:24" s="34" customFormat="1" ht="15" x14ac:dyDescent="0.25">
      <c r="A23" s="63"/>
      <c r="B23" s="64"/>
      <c r="C23" s="64"/>
      <c r="D23" s="64"/>
      <c r="E23" s="65" t="s">
        <v>387</v>
      </c>
      <c r="F23" s="66"/>
      <c r="G23" s="67"/>
      <c r="H23" s="41"/>
      <c r="I23" s="68">
        <v>8465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388</v>
      </c>
      <c r="F24" s="66"/>
      <c r="G24" s="67"/>
      <c r="H24" s="41"/>
      <c r="I24" s="68">
        <v>7618</v>
      </c>
      <c r="J24" s="69"/>
      <c r="K24" s="69"/>
      <c r="L24" s="70"/>
      <c r="M24" s="71"/>
      <c r="U24" s="55"/>
      <c r="V24" s="62"/>
    </row>
    <row r="25" spans="1:24" s="34" customFormat="1" ht="34.5" x14ac:dyDescent="0.25">
      <c r="A25" s="56" t="s">
        <v>74</v>
      </c>
      <c r="B25" s="57" t="s">
        <v>198</v>
      </c>
      <c r="C25" s="255" t="s">
        <v>199</v>
      </c>
      <c r="D25" s="255"/>
      <c r="E25" s="255"/>
      <c r="F25" s="58">
        <v>-15</v>
      </c>
      <c r="G25" s="59">
        <v>1796.1</v>
      </c>
      <c r="H25" s="59"/>
      <c r="I25" s="59">
        <v>-26942</v>
      </c>
      <c r="J25" s="59"/>
      <c r="K25" s="60"/>
      <c r="L25" s="61" t="s">
        <v>356</v>
      </c>
      <c r="M25" s="61" t="s">
        <v>356</v>
      </c>
      <c r="U25" s="55"/>
      <c r="V25" s="62" t="s">
        <v>199</v>
      </c>
    </row>
    <row r="26" spans="1:24" s="34" customFormat="1" ht="34.5" x14ac:dyDescent="0.25">
      <c r="A26" s="56" t="s">
        <v>75</v>
      </c>
      <c r="B26" s="57" t="s">
        <v>198</v>
      </c>
      <c r="C26" s="255" t="s">
        <v>199</v>
      </c>
      <c r="D26" s="255"/>
      <c r="E26" s="255"/>
      <c r="F26" s="58">
        <v>30</v>
      </c>
      <c r="G26" s="59">
        <v>1796.1</v>
      </c>
      <c r="H26" s="59"/>
      <c r="I26" s="59">
        <v>53883</v>
      </c>
      <c r="J26" s="59"/>
      <c r="K26" s="60"/>
      <c r="L26" s="61" t="s">
        <v>356</v>
      </c>
      <c r="M26" s="61" t="s">
        <v>356</v>
      </c>
      <c r="U26" s="55"/>
      <c r="V26" s="62" t="s">
        <v>199</v>
      </c>
    </row>
    <row r="27" spans="1:24" s="34" customFormat="1" ht="15" x14ac:dyDescent="0.25">
      <c r="A27" s="85"/>
      <c r="B27" s="86"/>
      <c r="C27" s="87" t="s">
        <v>389</v>
      </c>
      <c r="D27" s="88"/>
      <c r="E27" s="88"/>
      <c r="F27" s="88"/>
      <c r="G27" s="88"/>
      <c r="H27" s="88"/>
      <c r="I27" s="88"/>
      <c r="J27" s="88"/>
      <c r="K27" s="88"/>
      <c r="L27" s="88"/>
      <c r="M27" s="89"/>
      <c r="U27" s="55"/>
      <c r="V27" s="62"/>
    </row>
    <row r="28" spans="1:24" s="34" customFormat="1" ht="22.5" x14ac:dyDescent="0.25">
      <c r="A28" s="241" t="s">
        <v>26</v>
      </c>
      <c r="B28" s="242"/>
      <c r="C28" s="242"/>
      <c r="D28" s="242"/>
      <c r="E28" s="242"/>
      <c r="F28" s="242"/>
      <c r="G28" s="242"/>
      <c r="H28" s="243"/>
      <c r="I28" s="59">
        <v>69265</v>
      </c>
      <c r="J28" s="59"/>
      <c r="K28" s="59" t="s">
        <v>197</v>
      </c>
      <c r="L28" s="61"/>
      <c r="M28" s="82">
        <v>18.22</v>
      </c>
      <c r="W28" s="62" t="s">
        <v>26</v>
      </c>
    </row>
    <row r="29" spans="1:24" s="34" customFormat="1" ht="15" x14ac:dyDescent="0.25">
      <c r="A29" s="241" t="s">
        <v>27</v>
      </c>
      <c r="B29" s="242"/>
      <c r="C29" s="242"/>
      <c r="D29" s="242"/>
      <c r="E29" s="242"/>
      <c r="F29" s="242"/>
      <c r="G29" s="242"/>
      <c r="H29" s="243"/>
      <c r="I29" s="59">
        <v>13853</v>
      </c>
      <c r="J29" s="59"/>
      <c r="K29" s="59"/>
      <c r="L29" s="61"/>
      <c r="M29" s="61"/>
      <c r="W29" s="62" t="s">
        <v>27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390</v>
      </c>
      <c r="B31" s="257"/>
      <c r="C31" s="257"/>
      <c r="D31" s="257"/>
      <c r="E31" s="257"/>
      <c r="F31" s="257"/>
      <c r="G31" s="257"/>
      <c r="H31" s="258"/>
      <c r="I31" s="73">
        <v>13853</v>
      </c>
      <c r="J31" s="73"/>
      <c r="K31" s="73"/>
      <c r="L31" s="74"/>
      <c r="M31" s="74"/>
      <c r="W31" s="62"/>
      <c r="X31" s="75" t="s">
        <v>390</v>
      </c>
    </row>
    <row r="32" spans="1:24" s="34" customFormat="1" ht="15" x14ac:dyDescent="0.25">
      <c r="A32" s="241" t="s">
        <v>29</v>
      </c>
      <c r="B32" s="242"/>
      <c r="C32" s="242"/>
      <c r="D32" s="242"/>
      <c r="E32" s="242"/>
      <c r="F32" s="242"/>
      <c r="G32" s="242"/>
      <c r="H32" s="243"/>
      <c r="I32" s="59">
        <v>12468</v>
      </c>
      <c r="J32" s="59"/>
      <c r="K32" s="59"/>
      <c r="L32" s="61"/>
      <c r="M32" s="61"/>
      <c r="W32" s="62" t="s">
        <v>29</v>
      </c>
    </row>
    <row r="33" spans="1:24" s="34" customFormat="1" ht="15" x14ac:dyDescent="0.25">
      <c r="A33" s="256" t="s">
        <v>28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28</v>
      </c>
    </row>
    <row r="34" spans="1:24" s="34" customFormat="1" ht="15" x14ac:dyDescent="0.25">
      <c r="A34" s="256" t="s">
        <v>391</v>
      </c>
      <c r="B34" s="257"/>
      <c r="C34" s="257"/>
      <c r="D34" s="257"/>
      <c r="E34" s="257"/>
      <c r="F34" s="257"/>
      <c r="G34" s="257"/>
      <c r="H34" s="258"/>
      <c r="I34" s="73">
        <v>12468</v>
      </c>
      <c r="J34" s="73"/>
      <c r="K34" s="73"/>
      <c r="L34" s="74"/>
      <c r="M34" s="74"/>
      <c r="W34" s="62"/>
      <c r="X34" s="75" t="s">
        <v>391</v>
      </c>
    </row>
    <row r="35" spans="1:24" s="34" customFormat="1" ht="15" x14ac:dyDescent="0.25">
      <c r="A35" s="241" t="s">
        <v>30</v>
      </c>
      <c r="B35" s="242"/>
      <c r="C35" s="242"/>
      <c r="D35" s="242"/>
      <c r="E35" s="242"/>
      <c r="F35" s="242"/>
      <c r="G35" s="242"/>
      <c r="H35" s="243"/>
      <c r="I35" s="59"/>
      <c r="J35" s="59"/>
      <c r="K35" s="59"/>
      <c r="L35" s="61"/>
      <c r="M35" s="61"/>
      <c r="W35" s="62" t="s">
        <v>30</v>
      </c>
    </row>
    <row r="36" spans="1:24" s="34" customFormat="1" ht="15" x14ac:dyDescent="0.25">
      <c r="A36" s="256" t="s">
        <v>31</v>
      </c>
      <c r="B36" s="257"/>
      <c r="C36" s="257"/>
      <c r="D36" s="257"/>
      <c r="E36" s="257"/>
      <c r="F36" s="257"/>
      <c r="G36" s="257"/>
      <c r="H36" s="258"/>
      <c r="I36" s="73"/>
      <c r="J36" s="73"/>
      <c r="K36" s="73"/>
      <c r="L36" s="74"/>
      <c r="M36" s="74"/>
      <c r="W36" s="62"/>
      <c r="X36" s="75" t="s">
        <v>31</v>
      </c>
    </row>
    <row r="37" spans="1:24" s="34" customFormat="1" ht="22.5" x14ac:dyDescent="0.25">
      <c r="A37" s="256" t="s">
        <v>76</v>
      </c>
      <c r="B37" s="257"/>
      <c r="C37" s="257"/>
      <c r="D37" s="257"/>
      <c r="E37" s="257"/>
      <c r="F37" s="257"/>
      <c r="G37" s="257"/>
      <c r="H37" s="258"/>
      <c r="I37" s="73">
        <v>69265</v>
      </c>
      <c r="J37" s="73"/>
      <c r="K37" s="73" t="s">
        <v>197</v>
      </c>
      <c r="L37" s="74"/>
      <c r="M37" s="83">
        <v>18.22</v>
      </c>
      <c r="W37" s="62"/>
      <c r="X37" s="75" t="s">
        <v>76</v>
      </c>
    </row>
    <row r="38" spans="1:24" s="34" customFormat="1" ht="15" x14ac:dyDescent="0.25">
      <c r="A38" s="256" t="s">
        <v>392</v>
      </c>
      <c r="B38" s="257"/>
      <c r="C38" s="257"/>
      <c r="D38" s="257"/>
      <c r="E38" s="257"/>
      <c r="F38" s="257"/>
      <c r="G38" s="257"/>
      <c r="H38" s="258"/>
      <c r="I38" s="73">
        <v>13853</v>
      </c>
      <c r="J38" s="73"/>
      <c r="K38" s="73"/>
      <c r="L38" s="74"/>
      <c r="M38" s="74"/>
      <c r="W38" s="62"/>
      <c r="X38" s="75" t="s">
        <v>392</v>
      </c>
    </row>
    <row r="39" spans="1:24" s="34" customFormat="1" ht="15" x14ac:dyDescent="0.25">
      <c r="A39" s="256" t="s">
        <v>393</v>
      </c>
      <c r="B39" s="257"/>
      <c r="C39" s="257"/>
      <c r="D39" s="257"/>
      <c r="E39" s="257"/>
      <c r="F39" s="257"/>
      <c r="G39" s="257"/>
      <c r="H39" s="258"/>
      <c r="I39" s="73">
        <v>12468</v>
      </c>
      <c r="J39" s="73"/>
      <c r="K39" s="73"/>
      <c r="L39" s="74"/>
      <c r="M39" s="74"/>
      <c r="W39" s="62"/>
      <c r="X39" s="75" t="s">
        <v>393</v>
      </c>
    </row>
    <row r="40" spans="1:24" s="34" customFormat="1" ht="15" x14ac:dyDescent="0.25">
      <c r="A40" s="256" t="s">
        <v>33</v>
      </c>
      <c r="B40" s="257"/>
      <c r="C40" s="257"/>
      <c r="D40" s="257"/>
      <c r="E40" s="257"/>
      <c r="F40" s="257"/>
      <c r="G40" s="257"/>
      <c r="H40" s="258"/>
      <c r="I40" s="73">
        <v>95586</v>
      </c>
      <c r="J40" s="73"/>
      <c r="K40" s="73"/>
      <c r="L40" s="74"/>
      <c r="M40" s="83">
        <v>18.22</v>
      </c>
      <c r="W40" s="62"/>
      <c r="X40" s="75" t="s">
        <v>33</v>
      </c>
    </row>
    <row r="41" spans="1:24" s="34" customFormat="1" ht="15" x14ac:dyDescent="0.25">
      <c r="A41" s="256" t="s">
        <v>34</v>
      </c>
      <c r="B41" s="257"/>
      <c r="C41" s="257"/>
      <c r="D41" s="257"/>
      <c r="E41" s="257"/>
      <c r="F41" s="257"/>
      <c r="G41" s="257"/>
      <c r="H41" s="258"/>
      <c r="I41" s="73">
        <v>95586</v>
      </c>
      <c r="J41" s="73"/>
      <c r="K41" s="73"/>
      <c r="L41" s="74"/>
      <c r="M41" s="83">
        <v>18.22</v>
      </c>
      <c r="W41" s="62"/>
      <c r="X41" s="75" t="s">
        <v>34</v>
      </c>
    </row>
    <row r="42" spans="1:24" s="34" customFormat="1" ht="15" x14ac:dyDescent="0.25">
      <c r="A42" s="256" t="s">
        <v>35</v>
      </c>
      <c r="B42" s="257"/>
      <c r="C42" s="257"/>
      <c r="D42" s="257"/>
      <c r="E42" s="257"/>
      <c r="F42" s="257"/>
      <c r="G42" s="257"/>
      <c r="H42" s="258"/>
      <c r="I42" s="73"/>
      <c r="J42" s="73"/>
      <c r="K42" s="73"/>
      <c r="L42" s="74"/>
      <c r="M42" s="74"/>
      <c r="W42" s="62"/>
      <c r="X42" s="75" t="s">
        <v>35</v>
      </c>
    </row>
    <row r="43" spans="1:24" s="34" customFormat="1" ht="15" x14ac:dyDescent="0.25">
      <c r="A43" s="256" t="s">
        <v>87</v>
      </c>
      <c r="B43" s="257"/>
      <c r="C43" s="257"/>
      <c r="D43" s="257"/>
      <c r="E43" s="257"/>
      <c r="F43" s="257"/>
      <c r="G43" s="257"/>
      <c r="H43" s="258"/>
      <c r="I43" s="73">
        <v>54266</v>
      </c>
      <c r="J43" s="73"/>
      <c r="K43" s="73"/>
      <c r="L43" s="74"/>
      <c r="M43" s="74"/>
      <c r="W43" s="62"/>
      <c r="X43" s="75" t="s">
        <v>87</v>
      </c>
    </row>
    <row r="44" spans="1:24" s="34" customFormat="1" ht="15" x14ac:dyDescent="0.25">
      <c r="A44" s="256" t="s">
        <v>36</v>
      </c>
      <c r="B44" s="257"/>
      <c r="C44" s="257"/>
      <c r="D44" s="257"/>
      <c r="E44" s="257"/>
      <c r="F44" s="257"/>
      <c r="G44" s="257"/>
      <c r="H44" s="258"/>
      <c r="I44" s="73">
        <v>14999</v>
      </c>
      <c r="J44" s="73"/>
      <c r="K44" s="73"/>
      <c r="L44" s="74"/>
      <c r="M44" s="74"/>
      <c r="W44" s="62"/>
      <c r="X44" s="75" t="s">
        <v>36</v>
      </c>
    </row>
    <row r="45" spans="1:24" s="34" customFormat="1" ht="15" x14ac:dyDescent="0.25">
      <c r="A45" s="256" t="s">
        <v>37</v>
      </c>
      <c r="B45" s="257"/>
      <c r="C45" s="257"/>
      <c r="D45" s="257"/>
      <c r="E45" s="257"/>
      <c r="F45" s="257"/>
      <c r="G45" s="257"/>
      <c r="H45" s="258"/>
      <c r="I45" s="73">
        <v>4591</v>
      </c>
      <c r="J45" s="73"/>
      <c r="K45" s="73"/>
      <c r="L45" s="74"/>
      <c r="M45" s="74"/>
      <c r="W45" s="62"/>
      <c r="X45" s="75" t="s">
        <v>37</v>
      </c>
    </row>
    <row r="46" spans="1:24" s="34" customFormat="1" ht="15" x14ac:dyDescent="0.25">
      <c r="A46" s="256" t="s">
        <v>38</v>
      </c>
      <c r="B46" s="257"/>
      <c r="C46" s="257"/>
      <c r="D46" s="257"/>
      <c r="E46" s="257"/>
      <c r="F46" s="257"/>
      <c r="G46" s="257"/>
      <c r="H46" s="258"/>
      <c r="I46" s="73">
        <v>13853</v>
      </c>
      <c r="J46" s="73"/>
      <c r="K46" s="73"/>
      <c r="L46" s="74"/>
      <c r="M46" s="74"/>
      <c r="W46" s="62"/>
      <c r="X46" s="75" t="s">
        <v>38</v>
      </c>
    </row>
    <row r="47" spans="1:24" s="34" customFormat="1" ht="15" x14ac:dyDescent="0.25">
      <c r="A47" s="256" t="s">
        <v>39</v>
      </c>
      <c r="B47" s="257"/>
      <c r="C47" s="257"/>
      <c r="D47" s="257"/>
      <c r="E47" s="257"/>
      <c r="F47" s="257"/>
      <c r="G47" s="257"/>
      <c r="H47" s="258"/>
      <c r="I47" s="73">
        <v>12468</v>
      </c>
      <c r="J47" s="73"/>
      <c r="K47" s="73"/>
      <c r="L47" s="74"/>
      <c r="M47" s="74"/>
      <c r="W47" s="62"/>
      <c r="X47" s="75" t="s">
        <v>39</v>
      </c>
    </row>
    <row r="48" spans="1:24" s="34" customFormat="1" ht="15" x14ac:dyDescent="0.25">
      <c r="A48" s="256" t="s">
        <v>40</v>
      </c>
      <c r="B48" s="257"/>
      <c r="C48" s="257"/>
      <c r="D48" s="257"/>
      <c r="E48" s="257"/>
      <c r="F48" s="257"/>
      <c r="G48" s="257"/>
      <c r="H48" s="258"/>
      <c r="I48" s="73">
        <v>19117.2</v>
      </c>
      <c r="J48" s="73"/>
      <c r="K48" s="73"/>
      <c r="L48" s="74"/>
      <c r="M48" s="74"/>
      <c r="W48" s="62"/>
      <c r="X48" s="75" t="s">
        <v>40</v>
      </c>
    </row>
    <row r="49" spans="1:25" s="34" customFormat="1" ht="15" x14ac:dyDescent="0.25">
      <c r="A49" s="241" t="s">
        <v>41</v>
      </c>
      <c r="B49" s="242"/>
      <c r="C49" s="242"/>
      <c r="D49" s="242"/>
      <c r="E49" s="242"/>
      <c r="F49" s="242"/>
      <c r="G49" s="242"/>
      <c r="H49" s="243"/>
      <c r="I49" s="59">
        <v>114703.2</v>
      </c>
      <c r="J49" s="59"/>
      <c r="K49" s="59"/>
      <c r="L49" s="61"/>
      <c r="M49" s="82">
        <v>18.22</v>
      </c>
      <c r="W49" s="62"/>
      <c r="Y49" s="62" t="s">
        <v>41</v>
      </c>
    </row>
    <row r="50" spans="1:25" s="34" customFormat="1" ht="53.2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1:25" s="40" customFormat="1" ht="12.75" customHeight="1" x14ac:dyDescent="0.2">
      <c r="A51" s="259" t="s">
        <v>42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60" t="s">
        <v>43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40" customFormat="1" ht="12.75" customHeight="1" x14ac:dyDescent="0.2">
      <c r="A54" s="259" t="s">
        <v>44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77"/>
      <c r="O54" s="77"/>
      <c r="P54" s="77"/>
      <c r="Q54" s="77"/>
      <c r="R54" s="77"/>
      <c r="S54" s="39"/>
      <c r="T54" s="39"/>
      <c r="U54" s="39"/>
      <c r="V54" s="39"/>
      <c r="W54" s="39"/>
      <c r="X54" s="39"/>
      <c r="Y54" s="39"/>
    </row>
    <row r="55" spans="1:25" s="40" customFormat="1" ht="12.75" customHeight="1" x14ac:dyDescent="0.2">
      <c r="A55" s="260" t="s">
        <v>43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78"/>
      <c r="O55" s="78"/>
      <c r="P55" s="78"/>
      <c r="Q55" s="78"/>
      <c r="R55" s="78"/>
      <c r="S55" s="39"/>
      <c r="T55" s="39"/>
      <c r="U55" s="39"/>
      <c r="V55" s="39"/>
      <c r="W55" s="39"/>
      <c r="X55" s="39"/>
      <c r="Y55" s="39"/>
    </row>
    <row r="56" spans="1:25" s="40" customFormat="1" ht="13.5" customHeight="1" x14ac:dyDescent="0.25">
      <c r="A56" s="37"/>
      <c r="B56" s="37"/>
      <c r="C56" s="37"/>
      <c r="D56" s="37"/>
      <c r="E56" s="37"/>
      <c r="F56" s="37"/>
      <c r="G56" s="37"/>
      <c r="H56" s="79"/>
      <c r="I56" s="80"/>
      <c r="J56" s="80"/>
      <c r="K56" s="80"/>
      <c r="L56" s="80"/>
      <c r="M56" s="37"/>
      <c r="N56" s="34"/>
      <c r="O56" s="34"/>
      <c r="P56" s="34"/>
      <c r="Q56" s="34"/>
      <c r="R56" s="34"/>
      <c r="S56" s="39"/>
      <c r="T56" s="39"/>
      <c r="U56" s="39"/>
      <c r="V56" s="39"/>
      <c r="W56" s="39"/>
      <c r="X56" s="39"/>
      <c r="Y56" s="39"/>
    </row>
    <row r="57" spans="1:25" s="34" customFormat="1" ht="15" x14ac:dyDescent="0.25">
      <c r="A57" s="32"/>
      <c r="B57" s="32"/>
      <c r="C57" s="32"/>
      <c r="D57" s="32"/>
      <c r="E57" s="32"/>
      <c r="F57" s="32"/>
      <c r="G57" s="32"/>
      <c r="H57" s="37"/>
      <c r="I57" s="261"/>
      <c r="J57" s="261"/>
      <c r="K57" s="261"/>
      <c r="L57" s="261"/>
      <c r="M57" s="32"/>
    </row>
  </sheetData>
  <mergeCells count="48">
    <mergeCell ref="I57:L57"/>
    <mergeCell ref="A43:H43"/>
    <mergeCell ref="A44:H44"/>
    <mergeCell ref="A45:H45"/>
    <mergeCell ref="A46:H46"/>
    <mergeCell ref="A47:H47"/>
    <mergeCell ref="A48:H48"/>
    <mergeCell ref="A49:H49"/>
    <mergeCell ref="A51:M51"/>
    <mergeCell ref="A52:M52"/>
    <mergeCell ref="A54:M54"/>
    <mergeCell ref="A55:M55"/>
    <mergeCell ref="A42:H42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30:H30"/>
    <mergeCell ref="I17:K17"/>
    <mergeCell ref="L17:M18"/>
    <mergeCell ref="I18:I19"/>
    <mergeCell ref="J18:J19"/>
    <mergeCell ref="C20:E20"/>
    <mergeCell ref="A21:M21"/>
    <mergeCell ref="C22:E22"/>
    <mergeCell ref="C25:E25"/>
    <mergeCell ref="C26:E26"/>
    <mergeCell ref="A28:H28"/>
    <mergeCell ref="A29:H29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view="pageBreakPreview" zoomScale="85" zoomScaleNormal="100" zoomScaleSheetLayoutView="85" workbookViewId="0">
      <selection activeCell="E28" sqref="E28"/>
    </sheetView>
  </sheetViews>
  <sheetFormatPr defaultRowHeight="15" x14ac:dyDescent="0.25"/>
  <cols>
    <col min="1" max="1" width="7.7109375" style="26" customWidth="1"/>
    <col min="2" max="2" width="13.140625" style="28" customWidth="1"/>
    <col min="3" max="3" width="73.85546875" style="26" customWidth="1"/>
    <col min="4" max="4" width="15.42578125" style="26" customWidth="1"/>
    <col min="5" max="16384" width="9.140625" style="26"/>
  </cols>
  <sheetData>
    <row r="1" spans="1:5" s="16" customFormat="1" x14ac:dyDescent="0.25">
      <c r="A1" s="13" t="s">
        <v>467</v>
      </c>
      <c r="B1" s="25"/>
      <c r="C1" s="15"/>
      <c r="D1" s="19"/>
      <c r="E1" s="21"/>
    </row>
    <row r="2" spans="1:5" s="16" customFormat="1" x14ac:dyDescent="0.25">
      <c r="A2" s="13" t="s">
        <v>319</v>
      </c>
      <c r="B2" s="25"/>
      <c r="C2" s="15"/>
      <c r="D2" s="22"/>
      <c r="E2" s="21"/>
    </row>
    <row r="3" spans="1:5" s="16" customFormat="1" x14ac:dyDescent="0.25">
      <c r="A3" s="13" t="s">
        <v>468</v>
      </c>
      <c r="B3" s="25"/>
      <c r="C3" s="15"/>
      <c r="D3" s="19"/>
      <c r="E3" s="21"/>
    </row>
    <row r="4" spans="1:5" s="16" customFormat="1" x14ac:dyDescent="0.25">
      <c r="A4" s="13" t="s">
        <v>330</v>
      </c>
      <c r="B4" s="25"/>
      <c r="C4" s="15" t="s">
        <v>469</v>
      </c>
      <c r="D4" s="19"/>
      <c r="E4" s="17"/>
    </row>
    <row r="5" spans="1:5" s="16" customFormat="1" x14ac:dyDescent="0.25">
      <c r="A5" s="13" t="s">
        <v>320</v>
      </c>
      <c r="B5" s="25"/>
      <c r="C5" s="15"/>
      <c r="D5" s="19"/>
      <c r="E5" s="17"/>
    </row>
    <row r="6" spans="1:5" s="16" customFormat="1" x14ac:dyDescent="0.25">
      <c r="A6" s="13"/>
      <c r="B6" s="25"/>
      <c r="C6" s="15"/>
      <c r="D6" s="19"/>
      <c r="E6" s="17"/>
    </row>
    <row r="7" spans="1:5" s="16" customFormat="1" x14ac:dyDescent="0.25">
      <c r="A7" s="13" t="s">
        <v>321</v>
      </c>
      <c r="B7" s="25"/>
      <c r="C7" s="15"/>
      <c r="D7" s="19"/>
      <c r="E7" s="17"/>
    </row>
    <row r="8" spans="1:5" s="16" customFormat="1" x14ac:dyDescent="0.25">
      <c r="A8" s="13" t="s">
        <v>324</v>
      </c>
      <c r="B8" s="27">
        <v>0.99709999999999999</v>
      </c>
      <c r="C8" s="14" t="s">
        <v>322</v>
      </c>
      <c r="D8" s="19"/>
      <c r="E8" s="17"/>
    </row>
    <row r="9" spans="1:5" s="16" customFormat="1" x14ac:dyDescent="0.25">
      <c r="A9" s="13" t="s">
        <v>325</v>
      </c>
      <c r="B9" s="27">
        <v>0.99050000000000005</v>
      </c>
      <c r="C9" s="14" t="s">
        <v>323</v>
      </c>
      <c r="D9" s="19"/>
      <c r="E9" s="17"/>
    </row>
    <row r="10" spans="1:5" s="16" customFormat="1" x14ac:dyDescent="0.25">
      <c r="A10" s="13"/>
      <c r="B10" s="25"/>
      <c r="C10" s="15"/>
      <c r="D10" s="19"/>
      <c r="E10" s="17"/>
    </row>
    <row r="11" spans="1:5" s="16" customFormat="1" x14ac:dyDescent="0.25">
      <c r="A11" s="13" t="s">
        <v>326</v>
      </c>
      <c r="B11" s="25"/>
      <c r="C11" s="15"/>
      <c r="D11" s="19"/>
      <c r="E11" s="17"/>
    </row>
    <row r="12" spans="1:5" s="16" customFormat="1" x14ac:dyDescent="0.25">
      <c r="A12" s="13" t="str">
        <f>"Кфакт.инфл. = К1 * К2 = "&amp;" "&amp;(B8)&amp;" * "&amp;B9&amp;" = "</f>
        <v xml:space="preserve">Кфакт.инфл. = К1 * К2 =  0,9971 * 0,9905 = </v>
      </c>
      <c r="B12" s="25"/>
      <c r="C12" s="15"/>
      <c r="D12" s="30">
        <f>ROUND(B8*B9,5)</f>
        <v>0.98763000000000001</v>
      </c>
      <c r="E12" s="20"/>
    </row>
    <row r="13" spans="1:5" s="16" customFormat="1" x14ac:dyDescent="0.25">
      <c r="A13" s="13" t="s">
        <v>318</v>
      </c>
      <c r="B13" s="25"/>
      <c r="C13" s="15"/>
      <c r="D13" s="19"/>
      <c r="E13" s="17"/>
    </row>
    <row r="14" spans="1:5" s="16" customFormat="1" x14ac:dyDescent="0.25">
      <c r="A14" s="13"/>
      <c r="B14" s="25"/>
      <c r="C14" s="15"/>
      <c r="D14" s="19"/>
      <c r="E14" s="17"/>
    </row>
    <row r="15" spans="1:5" s="16" customFormat="1" x14ac:dyDescent="0.25">
      <c r="A15" s="13" t="s">
        <v>331</v>
      </c>
      <c r="B15" s="25"/>
      <c r="C15" s="15"/>
      <c r="D15" s="19"/>
      <c r="E15" s="17"/>
    </row>
    <row r="16" spans="1:5" s="16" customFormat="1" x14ac:dyDescent="0.25">
      <c r="A16" s="13" t="s">
        <v>329</v>
      </c>
      <c r="B16" s="25">
        <v>1.0509999999999999</v>
      </c>
      <c r="C16" s="18" t="str">
        <f t="shared" ref="C16:C17" si="0">"ИПИмес = 12√"&amp;" "&amp;(B16)</f>
        <v>ИПИмес = 12√ 1,051</v>
      </c>
      <c r="D16" s="24">
        <f t="shared" ref="D16:D17" si="1">ROUND(B16^(1/12),5)</f>
        <v>1.0041500000000001</v>
      </c>
      <c r="E16" s="17"/>
    </row>
    <row r="17" spans="1:4" s="16" customFormat="1" x14ac:dyDescent="0.25">
      <c r="A17" s="13" t="s">
        <v>327</v>
      </c>
      <c r="B17" s="25">
        <v>1.0589999999999999</v>
      </c>
      <c r="C17" s="18" t="str">
        <f t="shared" si="0"/>
        <v>ИПИмес = 12√ 1,059</v>
      </c>
      <c r="D17" s="24">
        <f t="shared" si="1"/>
        <v>1.0047900000000001</v>
      </c>
    </row>
    <row r="18" spans="1:4" x14ac:dyDescent="0.25">
      <c r="A18" s="13"/>
      <c r="B18" s="25"/>
      <c r="C18" s="18"/>
      <c r="D18" s="24"/>
    </row>
    <row r="19" spans="1:4" x14ac:dyDescent="0.25">
      <c r="A19" s="23" t="s">
        <v>466</v>
      </c>
      <c r="B19" s="25"/>
      <c r="C19" s="18"/>
      <c r="D19" s="24"/>
    </row>
    <row r="20" spans="1:4" x14ac:dyDescent="0.25">
      <c r="A20" s="13" t="s">
        <v>328</v>
      </c>
      <c r="B20" s="25"/>
      <c r="C20" s="15" t="str">
        <f>""&amp;D16&amp;"^4*("&amp;D17&amp;"+"&amp;D17&amp;"^12)/2="</f>
        <v>1,00415^4*(1,00479+1,00479^12)/2=</v>
      </c>
      <c r="D20" s="146">
        <f>ROUND(D16^4*(D17+D17^12)/2,5)</f>
        <v>1.04914</v>
      </c>
    </row>
  </sheetData>
  <pageMargins left="0.31496062992125984" right="0.31496062992125984" top="0.35433070866141736" bottom="0.35433070866141736" header="0.31496062992125984" footer="0.31496062992125984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54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157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505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201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20.6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17.167000000000002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3.98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57" x14ac:dyDescent="0.25">
      <c r="A22" s="56" t="s">
        <v>25</v>
      </c>
      <c r="B22" s="57" t="s">
        <v>202</v>
      </c>
      <c r="C22" s="255" t="s">
        <v>203</v>
      </c>
      <c r="D22" s="255"/>
      <c r="E22" s="255"/>
      <c r="F22" s="58">
        <v>1</v>
      </c>
      <c r="G22" s="59">
        <v>12439.7</v>
      </c>
      <c r="H22" s="59" t="s">
        <v>204</v>
      </c>
      <c r="I22" s="59">
        <v>12440</v>
      </c>
      <c r="J22" s="59"/>
      <c r="K22" s="60" t="s">
        <v>205</v>
      </c>
      <c r="L22" s="61" t="s">
        <v>394</v>
      </c>
      <c r="M22" s="61" t="s">
        <v>394</v>
      </c>
      <c r="U22" s="55"/>
      <c r="V22" s="62" t="s">
        <v>203</v>
      </c>
    </row>
    <row r="23" spans="1:24" s="34" customFormat="1" ht="15" x14ac:dyDescent="0.25">
      <c r="A23" s="63"/>
      <c r="B23" s="64"/>
      <c r="C23" s="64"/>
      <c r="D23" s="64"/>
      <c r="E23" s="65" t="s">
        <v>395</v>
      </c>
      <c r="F23" s="66"/>
      <c r="G23" s="67"/>
      <c r="H23" s="41"/>
      <c r="I23" s="68">
        <v>2488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396</v>
      </c>
      <c r="F24" s="66"/>
      <c r="G24" s="67"/>
      <c r="H24" s="41"/>
      <c r="I24" s="68">
        <v>2239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12440</v>
      </c>
      <c r="J25" s="59"/>
      <c r="K25" s="59" t="s">
        <v>205</v>
      </c>
      <c r="L25" s="61"/>
      <c r="M25" s="82">
        <v>16.059999999999999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2488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206</v>
      </c>
      <c r="B28" s="257"/>
      <c r="C28" s="257"/>
      <c r="D28" s="257"/>
      <c r="E28" s="257"/>
      <c r="F28" s="257"/>
      <c r="G28" s="257"/>
      <c r="H28" s="258"/>
      <c r="I28" s="73">
        <v>2488</v>
      </c>
      <c r="J28" s="73"/>
      <c r="K28" s="73"/>
      <c r="L28" s="74"/>
      <c r="M28" s="74"/>
      <c r="W28" s="62"/>
      <c r="X28" s="75" t="s">
        <v>206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2239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207</v>
      </c>
      <c r="B31" s="257"/>
      <c r="C31" s="257"/>
      <c r="D31" s="257"/>
      <c r="E31" s="257"/>
      <c r="F31" s="257"/>
      <c r="G31" s="257"/>
      <c r="H31" s="258"/>
      <c r="I31" s="73">
        <v>2239</v>
      </c>
      <c r="J31" s="73"/>
      <c r="K31" s="73"/>
      <c r="L31" s="74"/>
      <c r="M31" s="74"/>
      <c r="W31" s="62"/>
      <c r="X31" s="75" t="s">
        <v>207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12440</v>
      </c>
      <c r="J34" s="73"/>
      <c r="K34" s="73" t="s">
        <v>205</v>
      </c>
      <c r="L34" s="74"/>
      <c r="M34" s="83">
        <v>16.059999999999999</v>
      </c>
      <c r="W34" s="62"/>
      <c r="X34" s="75" t="s">
        <v>32</v>
      </c>
    </row>
    <row r="35" spans="1:25" s="34" customFormat="1" ht="15" x14ac:dyDescent="0.25">
      <c r="A35" s="256" t="s">
        <v>208</v>
      </c>
      <c r="B35" s="257"/>
      <c r="C35" s="257"/>
      <c r="D35" s="257"/>
      <c r="E35" s="257"/>
      <c r="F35" s="257"/>
      <c r="G35" s="257"/>
      <c r="H35" s="258"/>
      <c r="I35" s="73">
        <v>2488</v>
      </c>
      <c r="J35" s="73"/>
      <c r="K35" s="73"/>
      <c r="L35" s="74"/>
      <c r="M35" s="74"/>
      <c r="W35" s="62"/>
      <c r="X35" s="75" t="s">
        <v>208</v>
      </c>
    </row>
    <row r="36" spans="1:25" s="34" customFormat="1" ht="15" x14ac:dyDescent="0.25">
      <c r="A36" s="256" t="s">
        <v>209</v>
      </c>
      <c r="B36" s="257"/>
      <c r="C36" s="257"/>
      <c r="D36" s="257"/>
      <c r="E36" s="257"/>
      <c r="F36" s="257"/>
      <c r="G36" s="257"/>
      <c r="H36" s="258"/>
      <c r="I36" s="73">
        <v>2239</v>
      </c>
      <c r="J36" s="73"/>
      <c r="K36" s="73"/>
      <c r="L36" s="74"/>
      <c r="M36" s="74"/>
      <c r="W36" s="62"/>
      <c r="X36" s="75" t="s">
        <v>209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17167</v>
      </c>
      <c r="J37" s="73"/>
      <c r="K37" s="73"/>
      <c r="L37" s="74"/>
      <c r="M37" s="83">
        <v>16.059999999999999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17167</v>
      </c>
      <c r="J38" s="73"/>
      <c r="K38" s="73"/>
      <c r="L38" s="74"/>
      <c r="M38" s="83">
        <v>16.059999999999999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87</v>
      </c>
      <c r="B40" s="257"/>
      <c r="C40" s="257"/>
      <c r="D40" s="257"/>
      <c r="E40" s="257"/>
      <c r="F40" s="257"/>
      <c r="G40" s="257"/>
      <c r="H40" s="258"/>
      <c r="I40" s="73">
        <v>384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6" t="s">
        <v>36</v>
      </c>
      <c r="B41" s="257"/>
      <c r="C41" s="257"/>
      <c r="D41" s="257"/>
      <c r="E41" s="257"/>
      <c r="F41" s="257"/>
      <c r="G41" s="257"/>
      <c r="H41" s="258"/>
      <c r="I41" s="73">
        <v>12056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6" t="s">
        <v>37</v>
      </c>
      <c r="B42" s="257"/>
      <c r="C42" s="257"/>
      <c r="D42" s="257"/>
      <c r="E42" s="257"/>
      <c r="F42" s="257"/>
      <c r="G42" s="257"/>
      <c r="H42" s="258"/>
      <c r="I42" s="73">
        <v>3980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6" t="s">
        <v>38</v>
      </c>
      <c r="B43" s="257"/>
      <c r="C43" s="257"/>
      <c r="D43" s="257"/>
      <c r="E43" s="257"/>
      <c r="F43" s="257"/>
      <c r="G43" s="257"/>
      <c r="H43" s="258"/>
      <c r="I43" s="73">
        <v>2488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6" t="s">
        <v>39</v>
      </c>
      <c r="B44" s="257"/>
      <c r="C44" s="257"/>
      <c r="D44" s="257"/>
      <c r="E44" s="257"/>
      <c r="F44" s="257"/>
      <c r="G44" s="257"/>
      <c r="H44" s="258"/>
      <c r="I44" s="73">
        <v>2239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6" t="s">
        <v>40</v>
      </c>
      <c r="B45" s="257"/>
      <c r="C45" s="257"/>
      <c r="D45" s="257"/>
      <c r="E45" s="257"/>
      <c r="F45" s="257"/>
      <c r="G45" s="257"/>
      <c r="H45" s="258"/>
      <c r="I45" s="73">
        <v>3433.4</v>
      </c>
      <c r="J45" s="73"/>
      <c r="K45" s="73"/>
      <c r="L45" s="74"/>
      <c r="M45" s="74"/>
      <c r="W45" s="62"/>
      <c r="X45" s="75" t="s">
        <v>40</v>
      </c>
    </row>
    <row r="46" spans="1:25" s="34" customFormat="1" ht="15" x14ac:dyDescent="0.25">
      <c r="A46" s="241" t="s">
        <v>41</v>
      </c>
      <c r="B46" s="242"/>
      <c r="C46" s="242"/>
      <c r="D46" s="242"/>
      <c r="E46" s="242"/>
      <c r="F46" s="242"/>
      <c r="G46" s="242"/>
      <c r="H46" s="243"/>
      <c r="I46" s="59">
        <v>20600.400000000001</v>
      </c>
      <c r="J46" s="59"/>
      <c r="K46" s="59"/>
      <c r="L46" s="61"/>
      <c r="M46" s="82">
        <v>16.059999999999999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59" t="s">
        <v>42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60" t="s">
        <v>43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9" t="s">
        <v>44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60" t="s">
        <v>43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61"/>
      <c r="J54" s="261"/>
      <c r="K54" s="261"/>
      <c r="L54" s="261"/>
      <c r="M54" s="32"/>
    </row>
  </sheetData>
  <mergeCells count="46"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54"/>
  <sheetViews>
    <sheetView topLeftCell="A19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158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506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210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110.158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91.798000000000002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5.8999999999999997E-2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57" x14ac:dyDescent="0.25">
      <c r="A22" s="56" t="s">
        <v>25</v>
      </c>
      <c r="B22" s="57" t="s">
        <v>211</v>
      </c>
      <c r="C22" s="255" t="s">
        <v>212</v>
      </c>
      <c r="D22" s="255"/>
      <c r="E22" s="255"/>
      <c r="F22" s="58">
        <v>1</v>
      </c>
      <c r="G22" s="59">
        <v>66520.39</v>
      </c>
      <c r="H22" s="59" t="s">
        <v>152</v>
      </c>
      <c r="I22" s="59">
        <v>66520</v>
      </c>
      <c r="J22" s="59"/>
      <c r="K22" s="60" t="s">
        <v>153</v>
      </c>
      <c r="L22" s="61" t="s">
        <v>397</v>
      </c>
      <c r="M22" s="61" t="s">
        <v>397</v>
      </c>
      <c r="U22" s="55"/>
      <c r="V22" s="62" t="s">
        <v>212</v>
      </c>
    </row>
    <row r="23" spans="1:24" s="34" customFormat="1" ht="15" x14ac:dyDescent="0.25">
      <c r="A23" s="63"/>
      <c r="B23" s="64"/>
      <c r="C23" s="64"/>
      <c r="D23" s="64"/>
      <c r="E23" s="65" t="s">
        <v>398</v>
      </c>
      <c r="F23" s="66"/>
      <c r="G23" s="67"/>
      <c r="H23" s="41"/>
      <c r="I23" s="68">
        <v>13304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399</v>
      </c>
      <c r="F24" s="66"/>
      <c r="G24" s="67"/>
      <c r="H24" s="41"/>
      <c r="I24" s="68">
        <v>11974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66520</v>
      </c>
      <c r="J25" s="59"/>
      <c r="K25" s="59" t="s">
        <v>153</v>
      </c>
      <c r="L25" s="61"/>
      <c r="M25" s="82">
        <v>0.21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13304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400</v>
      </c>
      <c r="B28" s="257"/>
      <c r="C28" s="257"/>
      <c r="D28" s="257"/>
      <c r="E28" s="257"/>
      <c r="F28" s="257"/>
      <c r="G28" s="257"/>
      <c r="H28" s="258"/>
      <c r="I28" s="73">
        <v>13304</v>
      </c>
      <c r="J28" s="73"/>
      <c r="K28" s="73"/>
      <c r="L28" s="74"/>
      <c r="M28" s="74"/>
      <c r="W28" s="62"/>
      <c r="X28" s="75" t="s">
        <v>400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11974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401</v>
      </c>
      <c r="B31" s="257"/>
      <c r="C31" s="257"/>
      <c r="D31" s="257"/>
      <c r="E31" s="257"/>
      <c r="F31" s="257"/>
      <c r="G31" s="257"/>
      <c r="H31" s="258"/>
      <c r="I31" s="73">
        <v>11974</v>
      </c>
      <c r="J31" s="73"/>
      <c r="K31" s="73"/>
      <c r="L31" s="74"/>
      <c r="M31" s="74"/>
      <c r="W31" s="62"/>
      <c r="X31" s="75" t="s">
        <v>401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66520</v>
      </c>
      <c r="J34" s="73"/>
      <c r="K34" s="73" t="s">
        <v>153</v>
      </c>
      <c r="L34" s="74"/>
      <c r="M34" s="83">
        <v>0.21</v>
      </c>
      <c r="W34" s="62"/>
      <c r="X34" s="75" t="s">
        <v>32</v>
      </c>
    </row>
    <row r="35" spans="1:25" s="34" customFormat="1" ht="15" x14ac:dyDescent="0.25">
      <c r="A35" s="256" t="s">
        <v>402</v>
      </c>
      <c r="B35" s="257"/>
      <c r="C35" s="257"/>
      <c r="D35" s="257"/>
      <c r="E35" s="257"/>
      <c r="F35" s="257"/>
      <c r="G35" s="257"/>
      <c r="H35" s="258"/>
      <c r="I35" s="73">
        <v>13304</v>
      </c>
      <c r="J35" s="73"/>
      <c r="K35" s="73"/>
      <c r="L35" s="74"/>
      <c r="M35" s="74"/>
      <c r="W35" s="62"/>
      <c r="X35" s="75" t="s">
        <v>402</v>
      </c>
    </row>
    <row r="36" spans="1:25" s="34" customFormat="1" ht="15" x14ac:dyDescent="0.25">
      <c r="A36" s="256" t="s">
        <v>403</v>
      </c>
      <c r="B36" s="257"/>
      <c r="C36" s="257"/>
      <c r="D36" s="257"/>
      <c r="E36" s="257"/>
      <c r="F36" s="257"/>
      <c r="G36" s="257"/>
      <c r="H36" s="258"/>
      <c r="I36" s="73">
        <v>11974</v>
      </c>
      <c r="J36" s="73"/>
      <c r="K36" s="73"/>
      <c r="L36" s="74"/>
      <c r="M36" s="74"/>
      <c r="W36" s="62"/>
      <c r="X36" s="75" t="s">
        <v>403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91798</v>
      </c>
      <c r="J37" s="73"/>
      <c r="K37" s="73"/>
      <c r="L37" s="74"/>
      <c r="M37" s="83">
        <v>0.21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91798</v>
      </c>
      <c r="J38" s="73"/>
      <c r="K38" s="73"/>
      <c r="L38" s="74"/>
      <c r="M38" s="83">
        <v>0.21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87</v>
      </c>
      <c r="B40" s="257"/>
      <c r="C40" s="257"/>
      <c r="D40" s="257"/>
      <c r="E40" s="257"/>
      <c r="F40" s="257"/>
      <c r="G40" s="257"/>
      <c r="H40" s="258"/>
      <c r="I40" s="73">
        <v>66234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6" t="s">
        <v>36</v>
      </c>
      <c r="B41" s="257"/>
      <c r="C41" s="257"/>
      <c r="D41" s="257"/>
      <c r="E41" s="257"/>
      <c r="F41" s="257"/>
      <c r="G41" s="257"/>
      <c r="H41" s="258"/>
      <c r="I41" s="73">
        <v>286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6" t="s">
        <v>37</v>
      </c>
      <c r="B42" s="257"/>
      <c r="C42" s="257"/>
      <c r="D42" s="257"/>
      <c r="E42" s="257"/>
      <c r="F42" s="257"/>
      <c r="G42" s="257"/>
      <c r="H42" s="258"/>
      <c r="I42" s="73">
        <v>59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6" t="s">
        <v>38</v>
      </c>
      <c r="B43" s="257"/>
      <c r="C43" s="257"/>
      <c r="D43" s="257"/>
      <c r="E43" s="257"/>
      <c r="F43" s="257"/>
      <c r="G43" s="257"/>
      <c r="H43" s="258"/>
      <c r="I43" s="73">
        <v>13304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6" t="s">
        <v>39</v>
      </c>
      <c r="B44" s="257"/>
      <c r="C44" s="257"/>
      <c r="D44" s="257"/>
      <c r="E44" s="257"/>
      <c r="F44" s="257"/>
      <c r="G44" s="257"/>
      <c r="H44" s="258"/>
      <c r="I44" s="73">
        <v>11974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6" t="s">
        <v>40</v>
      </c>
      <c r="B45" s="257"/>
      <c r="C45" s="257"/>
      <c r="D45" s="257"/>
      <c r="E45" s="257"/>
      <c r="F45" s="257"/>
      <c r="G45" s="257"/>
      <c r="H45" s="258"/>
      <c r="I45" s="73">
        <v>18359.599999999999</v>
      </c>
      <c r="J45" s="73"/>
      <c r="K45" s="73"/>
      <c r="L45" s="74"/>
      <c r="M45" s="74"/>
      <c r="W45" s="62"/>
      <c r="X45" s="75" t="s">
        <v>40</v>
      </c>
    </row>
    <row r="46" spans="1:25" s="34" customFormat="1" ht="15" x14ac:dyDescent="0.25">
      <c r="A46" s="241" t="s">
        <v>41</v>
      </c>
      <c r="B46" s="242"/>
      <c r="C46" s="242"/>
      <c r="D46" s="242"/>
      <c r="E46" s="242"/>
      <c r="F46" s="242"/>
      <c r="G46" s="242"/>
      <c r="H46" s="243"/>
      <c r="I46" s="59">
        <v>110157.6</v>
      </c>
      <c r="J46" s="59"/>
      <c r="K46" s="59"/>
      <c r="L46" s="61"/>
      <c r="M46" s="82">
        <v>0.21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59" t="s">
        <v>42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60" t="s">
        <v>43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9" t="s">
        <v>44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60" t="s">
        <v>43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61"/>
      <c r="J54" s="261"/>
      <c r="K54" s="261"/>
      <c r="L54" s="261"/>
      <c r="M54" s="32"/>
    </row>
  </sheetData>
  <mergeCells count="46"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168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213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214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1.764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1.47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0.30299999999999999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57" x14ac:dyDescent="0.25">
      <c r="A22" s="56" t="s">
        <v>25</v>
      </c>
      <c r="B22" s="57" t="s">
        <v>215</v>
      </c>
      <c r="C22" s="255" t="s">
        <v>216</v>
      </c>
      <c r="D22" s="255"/>
      <c r="E22" s="255"/>
      <c r="F22" s="58">
        <v>1</v>
      </c>
      <c r="G22" s="59">
        <v>1065.27</v>
      </c>
      <c r="H22" s="59" t="s">
        <v>217</v>
      </c>
      <c r="I22" s="59">
        <v>1065</v>
      </c>
      <c r="J22" s="59"/>
      <c r="K22" s="60" t="s">
        <v>218</v>
      </c>
      <c r="L22" s="61" t="s">
        <v>404</v>
      </c>
      <c r="M22" s="61" t="s">
        <v>404</v>
      </c>
      <c r="U22" s="55"/>
      <c r="V22" s="62" t="s">
        <v>216</v>
      </c>
    </row>
    <row r="23" spans="1:24" s="34" customFormat="1" ht="15" x14ac:dyDescent="0.25">
      <c r="A23" s="63"/>
      <c r="B23" s="64"/>
      <c r="C23" s="64"/>
      <c r="D23" s="64"/>
      <c r="E23" s="65" t="s">
        <v>405</v>
      </c>
      <c r="F23" s="66"/>
      <c r="G23" s="67"/>
      <c r="H23" s="41"/>
      <c r="I23" s="68">
        <v>213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406</v>
      </c>
      <c r="F24" s="66"/>
      <c r="G24" s="67"/>
      <c r="H24" s="41"/>
      <c r="I24" s="68">
        <v>192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1065</v>
      </c>
      <c r="J25" s="59"/>
      <c r="K25" s="59" t="s">
        <v>218</v>
      </c>
      <c r="L25" s="61"/>
      <c r="M25" s="82">
        <v>1.07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213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219</v>
      </c>
      <c r="B28" s="257"/>
      <c r="C28" s="257"/>
      <c r="D28" s="257"/>
      <c r="E28" s="257"/>
      <c r="F28" s="257"/>
      <c r="G28" s="257"/>
      <c r="H28" s="258"/>
      <c r="I28" s="73">
        <v>213</v>
      </c>
      <c r="J28" s="73"/>
      <c r="K28" s="73"/>
      <c r="L28" s="74"/>
      <c r="M28" s="74"/>
      <c r="W28" s="62"/>
      <c r="X28" s="75" t="s">
        <v>219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192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220</v>
      </c>
      <c r="B31" s="257"/>
      <c r="C31" s="257"/>
      <c r="D31" s="257"/>
      <c r="E31" s="257"/>
      <c r="F31" s="257"/>
      <c r="G31" s="257"/>
      <c r="H31" s="258"/>
      <c r="I31" s="73">
        <v>192</v>
      </c>
      <c r="J31" s="73"/>
      <c r="K31" s="73"/>
      <c r="L31" s="74"/>
      <c r="M31" s="74"/>
      <c r="W31" s="62"/>
      <c r="X31" s="75" t="s">
        <v>220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1065</v>
      </c>
      <c r="J34" s="73"/>
      <c r="K34" s="73" t="s">
        <v>218</v>
      </c>
      <c r="L34" s="74"/>
      <c r="M34" s="83">
        <v>1.07</v>
      </c>
      <c r="W34" s="62"/>
      <c r="X34" s="75" t="s">
        <v>32</v>
      </c>
    </row>
    <row r="35" spans="1:25" s="34" customFormat="1" ht="15" x14ac:dyDescent="0.25">
      <c r="A35" s="256" t="s">
        <v>221</v>
      </c>
      <c r="B35" s="257"/>
      <c r="C35" s="257"/>
      <c r="D35" s="257"/>
      <c r="E35" s="257"/>
      <c r="F35" s="257"/>
      <c r="G35" s="257"/>
      <c r="H35" s="258"/>
      <c r="I35" s="73">
        <v>213</v>
      </c>
      <c r="J35" s="73"/>
      <c r="K35" s="73"/>
      <c r="L35" s="74"/>
      <c r="M35" s="74"/>
      <c r="W35" s="62"/>
      <c r="X35" s="75" t="s">
        <v>221</v>
      </c>
    </row>
    <row r="36" spans="1:25" s="34" customFormat="1" ht="15" x14ac:dyDescent="0.25">
      <c r="A36" s="256" t="s">
        <v>222</v>
      </c>
      <c r="B36" s="257"/>
      <c r="C36" s="257"/>
      <c r="D36" s="257"/>
      <c r="E36" s="257"/>
      <c r="F36" s="257"/>
      <c r="G36" s="257"/>
      <c r="H36" s="258"/>
      <c r="I36" s="73">
        <v>192</v>
      </c>
      <c r="J36" s="73"/>
      <c r="K36" s="73"/>
      <c r="L36" s="74"/>
      <c r="M36" s="74"/>
      <c r="W36" s="62"/>
      <c r="X36" s="75" t="s">
        <v>222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1470</v>
      </c>
      <c r="J37" s="73"/>
      <c r="K37" s="73"/>
      <c r="L37" s="74"/>
      <c r="M37" s="83">
        <v>1.07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1470</v>
      </c>
      <c r="J38" s="73"/>
      <c r="K38" s="73"/>
      <c r="L38" s="74"/>
      <c r="M38" s="83">
        <v>1.07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1065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303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213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192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294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1764</v>
      </c>
      <c r="J45" s="59"/>
      <c r="K45" s="59"/>
      <c r="L45" s="61"/>
      <c r="M45" s="82">
        <v>1.07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Y53"/>
  <sheetViews>
    <sheetView topLeftCell="A19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169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507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407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0.59399999999999997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0.495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0.10199999999999999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223</v>
      </c>
      <c r="C22" s="255" t="s">
        <v>224</v>
      </c>
      <c r="D22" s="255"/>
      <c r="E22" s="255"/>
      <c r="F22" s="58">
        <v>1</v>
      </c>
      <c r="G22" s="59">
        <v>358.41</v>
      </c>
      <c r="H22" s="59" t="s">
        <v>225</v>
      </c>
      <c r="I22" s="59">
        <v>358</v>
      </c>
      <c r="J22" s="59"/>
      <c r="K22" s="60" t="s">
        <v>226</v>
      </c>
      <c r="L22" s="61" t="s">
        <v>408</v>
      </c>
      <c r="M22" s="61" t="s">
        <v>408</v>
      </c>
      <c r="U22" s="55"/>
      <c r="V22" s="62" t="s">
        <v>224</v>
      </c>
    </row>
    <row r="23" spans="1:24" s="34" customFormat="1" ht="15" x14ac:dyDescent="0.25">
      <c r="A23" s="63"/>
      <c r="B23" s="64"/>
      <c r="C23" s="64"/>
      <c r="D23" s="64"/>
      <c r="E23" s="65" t="s">
        <v>409</v>
      </c>
      <c r="F23" s="66"/>
      <c r="G23" s="67"/>
      <c r="H23" s="41"/>
      <c r="I23" s="68">
        <v>72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410</v>
      </c>
      <c r="F24" s="66"/>
      <c r="G24" s="67"/>
      <c r="H24" s="41"/>
      <c r="I24" s="68">
        <v>65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358</v>
      </c>
      <c r="J25" s="59"/>
      <c r="K25" s="59" t="s">
        <v>226</v>
      </c>
      <c r="L25" s="61"/>
      <c r="M25" s="82">
        <v>0.36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72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227</v>
      </c>
      <c r="B28" s="257"/>
      <c r="C28" s="257"/>
      <c r="D28" s="257"/>
      <c r="E28" s="257"/>
      <c r="F28" s="257"/>
      <c r="G28" s="257"/>
      <c r="H28" s="258"/>
      <c r="I28" s="73">
        <v>72</v>
      </c>
      <c r="J28" s="73"/>
      <c r="K28" s="73"/>
      <c r="L28" s="74"/>
      <c r="M28" s="74"/>
      <c r="W28" s="62"/>
      <c r="X28" s="75" t="s">
        <v>227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65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228</v>
      </c>
      <c r="B31" s="257"/>
      <c r="C31" s="257"/>
      <c r="D31" s="257"/>
      <c r="E31" s="257"/>
      <c r="F31" s="257"/>
      <c r="G31" s="257"/>
      <c r="H31" s="258"/>
      <c r="I31" s="73">
        <v>65</v>
      </c>
      <c r="J31" s="73"/>
      <c r="K31" s="73"/>
      <c r="L31" s="74"/>
      <c r="M31" s="74"/>
      <c r="W31" s="62"/>
      <c r="X31" s="75" t="s">
        <v>228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358</v>
      </c>
      <c r="J34" s="73"/>
      <c r="K34" s="73" t="s">
        <v>226</v>
      </c>
      <c r="L34" s="74"/>
      <c r="M34" s="83">
        <v>0.36</v>
      </c>
      <c r="W34" s="62"/>
      <c r="X34" s="75" t="s">
        <v>32</v>
      </c>
    </row>
    <row r="35" spans="1:25" s="34" customFormat="1" ht="15" x14ac:dyDescent="0.25">
      <c r="A35" s="256" t="s">
        <v>229</v>
      </c>
      <c r="B35" s="257"/>
      <c r="C35" s="257"/>
      <c r="D35" s="257"/>
      <c r="E35" s="257"/>
      <c r="F35" s="257"/>
      <c r="G35" s="257"/>
      <c r="H35" s="258"/>
      <c r="I35" s="73">
        <v>72</v>
      </c>
      <c r="J35" s="73"/>
      <c r="K35" s="73"/>
      <c r="L35" s="74"/>
      <c r="M35" s="74"/>
      <c r="W35" s="62"/>
      <c r="X35" s="75" t="s">
        <v>229</v>
      </c>
    </row>
    <row r="36" spans="1:25" s="34" customFormat="1" ht="15" x14ac:dyDescent="0.25">
      <c r="A36" s="256" t="s">
        <v>230</v>
      </c>
      <c r="B36" s="257"/>
      <c r="C36" s="257"/>
      <c r="D36" s="257"/>
      <c r="E36" s="257"/>
      <c r="F36" s="257"/>
      <c r="G36" s="257"/>
      <c r="H36" s="258"/>
      <c r="I36" s="73">
        <v>65</v>
      </c>
      <c r="J36" s="73"/>
      <c r="K36" s="73"/>
      <c r="L36" s="74"/>
      <c r="M36" s="74"/>
      <c r="W36" s="62"/>
      <c r="X36" s="75" t="s">
        <v>230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495</v>
      </c>
      <c r="J37" s="73"/>
      <c r="K37" s="73"/>
      <c r="L37" s="74"/>
      <c r="M37" s="83">
        <v>0.36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495</v>
      </c>
      <c r="J38" s="73"/>
      <c r="K38" s="73"/>
      <c r="L38" s="74"/>
      <c r="M38" s="83">
        <v>0.36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358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102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72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65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99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594</v>
      </c>
      <c r="J45" s="59"/>
      <c r="K45" s="59"/>
      <c r="L45" s="61"/>
      <c r="M45" s="82">
        <v>0.36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Y61"/>
  <sheetViews>
    <sheetView topLeftCell="A32" workbookViewId="0">
      <selection activeCell="A20" sqref="A20:XFD20"/>
    </sheetView>
  </sheetViews>
  <sheetFormatPr defaultColWidth="9.140625" defaultRowHeight="10.5" customHeight="1" x14ac:dyDescent="0.2"/>
  <cols>
    <col min="1" max="1" width="9" style="145" customWidth="1"/>
    <col min="2" max="2" width="20.140625" style="145" customWidth="1"/>
    <col min="3" max="4" width="10.42578125" style="145" customWidth="1"/>
    <col min="5" max="5" width="13.28515625" style="145" customWidth="1"/>
    <col min="6" max="13" width="11.7109375" style="145" customWidth="1"/>
    <col min="14" max="14" width="11.140625" style="145" customWidth="1"/>
    <col min="15" max="16" width="9.140625" style="145"/>
    <col min="17" max="17" width="8.42578125" style="145" customWidth="1"/>
    <col min="18" max="18" width="8.7109375" style="145" customWidth="1"/>
    <col min="19" max="21" width="157" style="140" hidden="1" customWidth="1"/>
    <col min="22" max="22" width="34.140625" style="140" hidden="1" customWidth="1"/>
    <col min="23" max="25" width="98.42578125" style="140" hidden="1" customWidth="1"/>
    <col min="26" max="16384" width="9.140625" style="145"/>
  </cols>
  <sheetData>
    <row r="1" spans="1:20" s="94" customFormat="1" ht="15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20" s="94" customFormat="1" ht="15" x14ac:dyDescent="0.25">
      <c r="A2" s="292" t="s">
        <v>333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S2" s="95" t="s">
        <v>333</v>
      </c>
    </row>
    <row r="3" spans="1:20" s="94" customFormat="1" ht="15" x14ac:dyDescent="0.25">
      <c r="A3" s="291" t="s">
        <v>0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20" s="94" customFormat="1" ht="15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20" s="94" customFormat="1" ht="28.5" customHeight="1" x14ac:dyDescent="0.25">
      <c r="A5" s="293" t="s">
        <v>170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</row>
    <row r="6" spans="1:20" s="94" customFormat="1" ht="21" customHeight="1" x14ac:dyDescent="0.25">
      <c r="A6" s="291" t="s">
        <v>1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</row>
    <row r="7" spans="1:20" s="94" customFormat="1" ht="26.25" x14ac:dyDescent="0.25">
      <c r="A7" s="292" t="s">
        <v>508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T7" s="95" t="s">
        <v>411</v>
      </c>
    </row>
    <row r="8" spans="1:20" s="94" customFormat="1" ht="15.75" customHeight="1" x14ac:dyDescent="0.25">
      <c r="A8" s="291" t="s">
        <v>2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</row>
    <row r="9" spans="1:20" s="94" customFormat="1" ht="30.75" customHeight="1" x14ac:dyDescent="0.25">
      <c r="A9" s="92"/>
      <c r="B9" s="97" t="s">
        <v>3</v>
      </c>
      <c r="C9" s="297"/>
      <c r="D9" s="297"/>
      <c r="E9" s="297"/>
      <c r="F9" s="297"/>
      <c r="G9" s="297"/>
      <c r="H9" s="98"/>
      <c r="I9" s="98"/>
      <c r="J9" s="98"/>
      <c r="K9" s="98"/>
      <c r="L9" s="98"/>
      <c r="M9" s="98"/>
      <c r="N9" s="99"/>
      <c r="O9" s="99"/>
    </row>
    <row r="10" spans="1:20" s="94" customFormat="1" ht="12.75" customHeight="1" x14ac:dyDescent="0.25">
      <c r="B10" s="100" t="s">
        <v>4</v>
      </c>
      <c r="C10" s="100"/>
      <c r="D10" s="101"/>
      <c r="E10" s="152">
        <v>219.29499999999999</v>
      </c>
      <c r="F10" s="102" t="s">
        <v>5</v>
      </c>
      <c r="H10" s="100"/>
      <c r="I10" s="100"/>
      <c r="J10" s="100"/>
      <c r="K10" s="100"/>
      <c r="L10" s="100"/>
      <c r="M10" s="103"/>
      <c r="N10" s="103"/>
      <c r="O10" s="100"/>
    </row>
    <row r="11" spans="1:20" s="94" customFormat="1" ht="12.75" customHeight="1" x14ac:dyDescent="0.25">
      <c r="B11" s="100" t="s">
        <v>6</v>
      </c>
      <c r="D11" s="101"/>
      <c r="E11" s="152">
        <v>182.74600000000001</v>
      </c>
      <c r="F11" s="102" t="s">
        <v>5</v>
      </c>
      <c r="H11" s="100"/>
      <c r="I11" s="100"/>
      <c r="J11" s="100"/>
      <c r="K11" s="100"/>
      <c r="L11" s="100"/>
      <c r="M11" s="103"/>
      <c r="N11" s="103"/>
      <c r="O11" s="100"/>
    </row>
    <row r="12" spans="1:20" s="94" customFormat="1" ht="12.75" customHeight="1" x14ac:dyDescent="0.25">
      <c r="B12" s="100" t="s">
        <v>7</v>
      </c>
      <c r="C12" s="100"/>
      <c r="D12" s="101"/>
      <c r="E12" s="152">
        <v>12.121</v>
      </c>
      <c r="F12" s="102" t="s">
        <v>5</v>
      </c>
      <c r="H12" s="100"/>
      <c r="J12" s="100"/>
      <c r="K12" s="100"/>
      <c r="L12" s="100"/>
      <c r="M12" s="104"/>
      <c r="N12" s="105"/>
      <c r="O12" s="106"/>
    </row>
    <row r="13" spans="1:20" s="94" customFormat="1" ht="12.75" customHeight="1" x14ac:dyDescent="0.25">
      <c r="B13" s="100" t="s">
        <v>8</v>
      </c>
      <c r="C13" s="100"/>
      <c r="D13" s="107"/>
      <c r="E13" s="153">
        <v>36.119999999999997</v>
      </c>
      <c r="F13" s="102" t="s">
        <v>9</v>
      </c>
      <c r="H13" s="100"/>
      <c r="J13" s="100"/>
      <c r="K13" s="100"/>
      <c r="L13" s="100"/>
      <c r="M13" s="108"/>
      <c r="N13" s="108"/>
      <c r="O13" s="102"/>
    </row>
    <row r="14" spans="1:20" s="94" customFormat="1" ht="12.75" customHeight="1" x14ac:dyDescent="0.25">
      <c r="B14" s="100" t="s">
        <v>10</v>
      </c>
      <c r="C14" s="100"/>
      <c r="E14" s="104"/>
      <c r="F14" s="109" t="s">
        <v>11</v>
      </c>
      <c r="G14" s="107"/>
      <c r="H14" s="100"/>
      <c r="J14" s="100"/>
      <c r="K14" s="100"/>
      <c r="L14" s="100"/>
      <c r="M14" s="108"/>
      <c r="N14" s="108"/>
      <c r="O14" s="102"/>
    </row>
    <row r="15" spans="1:20" s="94" customFormat="1" ht="12.75" customHeight="1" x14ac:dyDescent="0.25">
      <c r="A15" s="100"/>
      <c r="B15" s="100"/>
      <c r="D15" s="104"/>
      <c r="E15" s="106"/>
      <c r="G15" s="100"/>
      <c r="H15" s="100"/>
      <c r="I15" s="100"/>
      <c r="J15" s="100"/>
      <c r="K15" s="100"/>
      <c r="L15" s="100"/>
      <c r="M15" s="100"/>
      <c r="N15" s="100"/>
    </row>
    <row r="16" spans="1:20" s="94" customFormat="1" ht="15" x14ac:dyDescent="0.25">
      <c r="A16" s="110"/>
    </row>
    <row r="17" spans="1:24" s="94" customFormat="1" ht="36" customHeight="1" x14ac:dyDescent="0.25">
      <c r="A17" s="298" t="s">
        <v>12</v>
      </c>
      <c r="B17" s="298" t="s">
        <v>13</v>
      </c>
      <c r="C17" s="298" t="s">
        <v>14</v>
      </c>
      <c r="D17" s="298"/>
      <c r="E17" s="298"/>
      <c r="F17" s="298" t="s">
        <v>15</v>
      </c>
      <c r="G17" s="299" t="s">
        <v>16</v>
      </c>
      <c r="H17" s="300"/>
      <c r="I17" s="299" t="s">
        <v>17</v>
      </c>
      <c r="J17" s="301"/>
      <c r="K17" s="300"/>
      <c r="L17" s="302" t="s">
        <v>335</v>
      </c>
      <c r="M17" s="303"/>
    </row>
    <row r="18" spans="1:24" s="94" customFormat="1" ht="46.5" customHeight="1" x14ac:dyDescent="0.25">
      <c r="A18" s="298"/>
      <c r="B18" s="298"/>
      <c r="C18" s="298"/>
      <c r="D18" s="298"/>
      <c r="E18" s="298"/>
      <c r="F18" s="298"/>
      <c r="G18" s="111" t="s">
        <v>18</v>
      </c>
      <c r="H18" s="111" t="s">
        <v>19</v>
      </c>
      <c r="I18" s="298" t="s">
        <v>18</v>
      </c>
      <c r="J18" s="306" t="s">
        <v>20</v>
      </c>
      <c r="K18" s="111" t="s">
        <v>19</v>
      </c>
      <c r="L18" s="304"/>
      <c r="M18" s="305"/>
    </row>
    <row r="19" spans="1:24" s="94" customFormat="1" ht="24" x14ac:dyDescent="0.25">
      <c r="A19" s="298"/>
      <c r="B19" s="298"/>
      <c r="C19" s="298"/>
      <c r="D19" s="298"/>
      <c r="E19" s="298"/>
      <c r="F19" s="298"/>
      <c r="G19" s="111" t="s">
        <v>20</v>
      </c>
      <c r="H19" s="112" t="s">
        <v>21</v>
      </c>
      <c r="I19" s="298"/>
      <c r="J19" s="307"/>
      <c r="K19" s="112" t="s">
        <v>21</v>
      </c>
      <c r="L19" s="111" t="s">
        <v>22</v>
      </c>
      <c r="M19" s="111" t="s">
        <v>23</v>
      </c>
    </row>
    <row r="20" spans="1:24" s="94" customFormat="1" ht="15" x14ac:dyDescent="0.25">
      <c r="A20" s="113">
        <v>1</v>
      </c>
      <c r="B20" s="113">
        <v>2</v>
      </c>
      <c r="C20" s="308">
        <v>3</v>
      </c>
      <c r="D20" s="308"/>
      <c r="E20" s="308"/>
      <c r="F20" s="113">
        <v>4</v>
      </c>
      <c r="G20" s="113">
        <v>5</v>
      </c>
      <c r="H20" s="113">
        <v>6</v>
      </c>
      <c r="I20" s="113">
        <v>7</v>
      </c>
      <c r="J20" s="113">
        <v>8</v>
      </c>
      <c r="K20" s="113">
        <v>9</v>
      </c>
      <c r="L20" s="113">
        <v>10</v>
      </c>
      <c r="M20" s="113">
        <v>11</v>
      </c>
    </row>
    <row r="21" spans="1:24" s="94" customFormat="1" ht="15" x14ac:dyDescent="0.25">
      <c r="A21" s="294" t="s">
        <v>24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6"/>
      <c r="U21" s="114" t="s">
        <v>24</v>
      </c>
    </row>
    <row r="22" spans="1:24" s="94" customFormat="1" ht="102" x14ac:dyDescent="0.25">
      <c r="A22" s="115" t="s">
        <v>25</v>
      </c>
      <c r="B22" s="116" t="s">
        <v>231</v>
      </c>
      <c r="C22" s="312" t="s">
        <v>232</v>
      </c>
      <c r="D22" s="312"/>
      <c r="E22" s="312"/>
      <c r="F22" s="117">
        <v>1</v>
      </c>
      <c r="G22" s="118" t="s">
        <v>233</v>
      </c>
      <c r="H22" s="118" t="s">
        <v>234</v>
      </c>
      <c r="I22" s="118">
        <v>119635</v>
      </c>
      <c r="J22" s="118">
        <v>7148</v>
      </c>
      <c r="K22" s="119" t="s">
        <v>235</v>
      </c>
      <c r="L22" s="120" t="s">
        <v>412</v>
      </c>
      <c r="M22" s="120" t="s">
        <v>412</v>
      </c>
      <c r="U22" s="114"/>
      <c r="V22" s="121" t="s">
        <v>232</v>
      </c>
    </row>
    <row r="23" spans="1:24" s="94" customFormat="1" ht="15" x14ac:dyDescent="0.25">
      <c r="A23" s="122"/>
      <c r="B23" s="123"/>
      <c r="C23" s="123"/>
      <c r="D23" s="123"/>
      <c r="E23" s="124" t="s">
        <v>413</v>
      </c>
      <c r="F23" s="125"/>
      <c r="G23" s="126"/>
      <c r="H23" s="101"/>
      <c r="I23" s="127">
        <v>23927</v>
      </c>
      <c r="J23" s="128"/>
      <c r="K23" s="128"/>
      <c r="L23" s="129"/>
      <c r="M23" s="130"/>
      <c r="U23" s="114"/>
      <c r="V23" s="121"/>
    </row>
    <row r="24" spans="1:24" s="94" customFormat="1" ht="15" x14ac:dyDescent="0.25">
      <c r="A24" s="122"/>
      <c r="B24" s="123"/>
      <c r="C24" s="123"/>
      <c r="D24" s="123"/>
      <c r="E24" s="124" t="s">
        <v>414</v>
      </c>
      <c r="F24" s="125"/>
      <c r="G24" s="126"/>
      <c r="H24" s="101"/>
      <c r="I24" s="127">
        <v>21534</v>
      </c>
      <c r="J24" s="128"/>
      <c r="K24" s="128"/>
      <c r="L24" s="129"/>
      <c r="M24" s="130"/>
      <c r="U24" s="114"/>
      <c r="V24" s="121"/>
    </row>
    <row r="25" spans="1:24" s="94" customFormat="1" ht="79.5" x14ac:dyDescent="0.25">
      <c r="A25" s="115" t="s">
        <v>74</v>
      </c>
      <c r="B25" s="116" t="s">
        <v>236</v>
      </c>
      <c r="C25" s="312" t="s">
        <v>237</v>
      </c>
      <c r="D25" s="312"/>
      <c r="E25" s="312"/>
      <c r="F25" s="131">
        <v>-11.7</v>
      </c>
      <c r="G25" s="118">
        <v>6746.25</v>
      </c>
      <c r="H25" s="118"/>
      <c r="I25" s="118">
        <v>-78931</v>
      </c>
      <c r="J25" s="118"/>
      <c r="K25" s="119"/>
      <c r="L25" s="120" t="s">
        <v>356</v>
      </c>
      <c r="M25" s="120" t="s">
        <v>356</v>
      </c>
      <c r="U25" s="114"/>
      <c r="V25" s="121" t="s">
        <v>237</v>
      </c>
    </row>
    <row r="26" spans="1:24" s="94" customFormat="1" ht="45" x14ac:dyDescent="0.25">
      <c r="A26" s="115" t="s">
        <v>75</v>
      </c>
      <c r="B26" s="116" t="s">
        <v>415</v>
      </c>
      <c r="C26" s="312" t="s">
        <v>416</v>
      </c>
      <c r="D26" s="312"/>
      <c r="E26" s="312"/>
      <c r="F26" s="132">
        <v>12.25</v>
      </c>
      <c r="G26" s="147" t="s">
        <v>464</v>
      </c>
      <c r="H26" s="147"/>
      <c r="I26" s="147">
        <v>89909</v>
      </c>
      <c r="J26" s="118"/>
      <c r="K26" s="119"/>
      <c r="L26" s="120" t="s">
        <v>356</v>
      </c>
      <c r="M26" s="120" t="s">
        <v>356</v>
      </c>
      <c r="U26" s="114"/>
      <c r="V26" s="121" t="s">
        <v>416</v>
      </c>
    </row>
    <row r="27" spans="1:24" s="94" customFormat="1" ht="15" x14ac:dyDescent="0.25">
      <c r="A27" s="133"/>
      <c r="B27" s="134"/>
      <c r="C27" s="135" t="s">
        <v>417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7"/>
      <c r="U27" s="114"/>
      <c r="V27" s="121"/>
    </row>
    <row r="28" spans="1:24" s="94" customFormat="1" ht="15" x14ac:dyDescent="0.25">
      <c r="A28" s="138"/>
      <c r="B28" s="134"/>
      <c r="C28" s="135" t="s">
        <v>418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9"/>
      <c r="U28" s="114"/>
      <c r="V28" s="121"/>
    </row>
    <row r="29" spans="1:24" s="94" customFormat="1" ht="57" x14ac:dyDescent="0.25">
      <c r="A29" s="115" t="s">
        <v>249</v>
      </c>
      <c r="B29" s="116" t="s">
        <v>458</v>
      </c>
      <c r="C29" s="312" t="s">
        <v>459</v>
      </c>
      <c r="D29" s="312"/>
      <c r="E29" s="312"/>
      <c r="F29" s="132">
        <v>12.25</v>
      </c>
      <c r="G29" s="118">
        <v>204.08</v>
      </c>
      <c r="H29" s="118">
        <v>204.08</v>
      </c>
      <c r="I29" s="118">
        <v>2500</v>
      </c>
      <c r="J29" s="118"/>
      <c r="K29" s="119">
        <v>2500</v>
      </c>
      <c r="L29" s="120" t="s">
        <v>356</v>
      </c>
      <c r="M29" s="120" t="s">
        <v>356</v>
      </c>
      <c r="U29" s="114"/>
      <c r="V29" s="121" t="s">
        <v>459</v>
      </c>
    </row>
    <row r="30" spans="1:24" s="94" customFormat="1" ht="22.5" x14ac:dyDescent="0.25">
      <c r="A30" s="309" t="s">
        <v>460</v>
      </c>
      <c r="B30" s="310"/>
      <c r="C30" s="310"/>
      <c r="D30" s="310"/>
      <c r="E30" s="310"/>
      <c r="F30" s="310"/>
      <c r="G30" s="310"/>
      <c r="H30" s="311"/>
      <c r="I30" s="148">
        <v>133113</v>
      </c>
      <c r="J30" s="148">
        <v>7148</v>
      </c>
      <c r="K30" s="148" t="s">
        <v>461</v>
      </c>
      <c r="L30" s="149"/>
      <c r="M30" s="149" t="s">
        <v>412</v>
      </c>
      <c r="W30" s="121" t="s">
        <v>460</v>
      </c>
    </row>
    <row r="31" spans="1:24" s="94" customFormat="1" ht="15" x14ac:dyDescent="0.25">
      <c r="A31" s="309" t="s">
        <v>27</v>
      </c>
      <c r="B31" s="310"/>
      <c r="C31" s="310"/>
      <c r="D31" s="310"/>
      <c r="E31" s="310"/>
      <c r="F31" s="310"/>
      <c r="G31" s="310"/>
      <c r="H31" s="311"/>
      <c r="I31" s="148">
        <v>26123</v>
      </c>
      <c r="J31" s="148"/>
      <c r="K31" s="148"/>
      <c r="L31" s="149"/>
      <c r="M31" s="149"/>
      <c r="W31" s="121" t="s">
        <v>27</v>
      </c>
    </row>
    <row r="32" spans="1:24" s="94" customFormat="1" ht="15" x14ac:dyDescent="0.25">
      <c r="A32" s="313" t="s">
        <v>28</v>
      </c>
      <c r="B32" s="314"/>
      <c r="C32" s="314"/>
      <c r="D32" s="314"/>
      <c r="E32" s="314"/>
      <c r="F32" s="314"/>
      <c r="G32" s="314"/>
      <c r="H32" s="315"/>
      <c r="I32" s="150"/>
      <c r="J32" s="150"/>
      <c r="K32" s="150"/>
      <c r="L32" s="151"/>
      <c r="M32" s="151"/>
      <c r="W32" s="121"/>
      <c r="X32" s="140" t="s">
        <v>28</v>
      </c>
    </row>
    <row r="33" spans="1:24" s="94" customFormat="1" ht="15" x14ac:dyDescent="0.25">
      <c r="A33" s="313" t="s">
        <v>419</v>
      </c>
      <c r="B33" s="314"/>
      <c r="C33" s="314"/>
      <c r="D33" s="314"/>
      <c r="E33" s="314"/>
      <c r="F33" s="314"/>
      <c r="G33" s="314"/>
      <c r="H33" s="315"/>
      <c r="I33" s="150">
        <v>26123</v>
      </c>
      <c r="J33" s="150"/>
      <c r="K33" s="150"/>
      <c r="L33" s="151"/>
      <c r="M33" s="151"/>
      <c r="W33" s="121"/>
      <c r="X33" s="140" t="s">
        <v>419</v>
      </c>
    </row>
    <row r="34" spans="1:24" s="94" customFormat="1" ht="15" x14ac:dyDescent="0.25">
      <c r="A34" s="309" t="s">
        <v>29</v>
      </c>
      <c r="B34" s="310"/>
      <c r="C34" s="310"/>
      <c r="D34" s="310"/>
      <c r="E34" s="310"/>
      <c r="F34" s="310"/>
      <c r="G34" s="310"/>
      <c r="H34" s="311"/>
      <c r="I34" s="148">
        <v>23510</v>
      </c>
      <c r="J34" s="148"/>
      <c r="K34" s="148"/>
      <c r="L34" s="149"/>
      <c r="M34" s="149"/>
      <c r="W34" s="121" t="s">
        <v>29</v>
      </c>
    </row>
    <row r="35" spans="1:24" s="94" customFormat="1" ht="15" x14ac:dyDescent="0.25">
      <c r="A35" s="313" t="s">
        <v>28</v>
      </c>
      <c r="B35" s="314"/>
      <c r="C35" s="314"/>
      <c r="D35" s="314"/>
      <c r="E35" s="314"/>
      <c r="F35" s="314"/>
      <c r="G35" s="314"/>
      <c r="H35" s="315"/>
      <c r="I35" s="150"/>
      <c r="J35" s="150"/>
      <c r="K35" s="150"/>
      <c r="L35" s="151"/>
      <c r="M35" s="151"/>
      <c r="W35" s="121"/>
      <c r="X35" s="140" t="s">
        <v>28</v>
      </c>
    </row>
    <row r="36" spans="1:24" s="94" customFormat="1" ht="15" x14ac:dyDescent="0.25">
      <c r="A36" s="313" t="s">
        <v>420</v>
      </c>
      <c r="B36" s="314"/>
      <c r="C36" s="314"/>
      <c r="D36" s="314"/>
      <c r="E36" s="314"/>
      <c r="F36" s="314"/>
      <c r="G36" s="314"/>
      <c r="H36" s="315"/>
      <c r="I36" s="150">
        <v>23510</v>
      </c>
      <c r="J36" s="150"/>
      <c r="K36" s="150"/>
      <c r="L36" s="151"/>
      <c r="M36" s="151"/>
      <c r="W36" s="121"/>
      <c r="X36" s="140" t="s">
        <v>420</v>
      </c>
    </row>
    <row r="37" spans="1:24" s="94" customFormat="1" ht="15" x14ac:dyDescent="0.25">
      <c r="A37" s="309" t="s">
        <v>30</v>
      </c>
      <c r="B37" s="310"/>
      <c r="C37" s="310"/>
      <c r="D37" s="310"/>
      <c r="E37" s="310"/>
      <c r="F37" s="310"/>
      <c r="G37" s="310"/>
      <c r="H37" s="311"/>
      <c r="I37" s="148"/>
      <c r="J37" s="148"/>
      <c r="K37" s="148"/>
      <c r="L37" s="149"/>
      <c r="M37" s="149"/>
      <c r="W37" s="121" t="s">
        <v>30</v>
      </c>
    </row>
    <row r="38" spans="1:24" s="94" customFormat="1" ht="15" x14ac:dyDescent="0.25">
      <c r="A38" s="313" t="s">
        <v>31</v>
      </c>
      <c r="B38" s="314"/>
      <c r="C38" s="314"/>
      <c r="D38" s="314"/>
      <c r="E38" s="314"/>
      <c r="F38" s="314"/>
      <c r="G38" s="314"/>
      <c r="H38" s="315"/>
      <c r="I38" s="150"/>
      <c r="J38" s="150"/>
      <c r="K38" s="150"/>
      <c r="L38" s="151"/>
      <c r="M38" s="151"/>
      <c r="W38" s="121"/>
      <c r="X38" s="140" t="s">
        <v>31</v>
      </c>
    </row>
    <row r="39" spans="1:24" s="94" customFormat="1" ht="22.5" x14ac:dyDescent="0.25">
      <c r="A39" s="313" t="s">
        <v>76</v>
      </c>
      <c r="B39" s="314"/>
      <c r="C39" s="314"/>
      <c r="D39" s="314"/>
      <c r="E39" s="314"/>
      <c r="F39" s="314"/>
      <c r="G39" s="314"/>
      <c r="H39" s="315"/>
      <c r="I39" s="150">
        <v>130613</v>
      </c>
      <c r="J39" s="150">
        <v>7148</v>
      </c>
      <c r="K39" s="150" t="s">
        <v>235</v>
      </c>
      <c r="L39" s="151"/>
      <c r="M39" s="151" t="s">
        <v>412</v>
      </c>
      <c r="W39" s="121"/>
      <c r="X39" s="140" t="s">
        <v>76</v>
      </c>
    </row>
    <row r="40" spans="1:24" s="94" customFormat="1" ht="15" x14ac:dyDescent="0.25">
      <c r="A40" s="313" t="s">
        <v>421</v>
      </c>
      <c r="B40" s="314"/>
      <c r="C40" s="314"/>
      <c r="D40" s="314"/>
      <c r="E40" s="314"/>
      <c r="F40" s="314"/>
      <c r="G40" s="314"/>
      <c r="H40" s="315"/>
      <c r="I40" s="150">
        <v>26123</v>
      </c>
      <c r="J40" s="150"/>
      <c r="K40" s="150"/>
      <c r="L40" s="151"/>
      <c r="M40" s="151"/>
      <c r="W40" s="121"/>
      <c r="X40" s="140" t="s">
        <v>421</v>
      </c>
    </row>
    <row r="41" spans="1:24" s="94" customFormat="1" ht="15" x14ac:dyDescent="0.25">
      <c r="A41" s="313" t="s">
        <v>422</v>
      </c>
      <c r="B41" s="314"/>
      <c r="C41" s="314"/>
      <c r="D41" s="314"/>
      <c r="E41" s="314"/>
      <c r="F41" s="314"/>
      <c r="G41" s="314"/>
      <c r="H41" s="315"/>
      <c r="I41" s="150">
        <v>23510</v>
      </c>
      <c r="J41" s="150"/>
      <c r="K41" s="150"/>
      <c r="L41" s="151"/>
      <c r="M41" s="151"/>
      <c r="W41" s="121"/>
      <c r="X41" s="140" t="s">
        <v>422</v>
      </c>
    </row>
    <row r="42" spans="1:24" s="94" customFormat="1" ht="22.5" x14ac:dyDescent="0.25">
      <c r="A42" s="313" t="s">
        <v>33</v>
      </c>
      <c r="B42" s="314"/>
      <c r="C42" s="314"/>
      <c r="D42" s="314"/>
      <c r="E42" s="314"/>
      <c r="F42" s="314"/>
      <c r="G42" s="314"/>
      <c r="H42" s="315"/>
      <c r="I42" s="150">
        <v>180246</v>
      </c>
      <c r="J42" s="150"/>
      <c r="K42" s="150"/>
      <c r="L42" s="151"/>
      <c r="M42" s="151" t="s">
        <v>412</v>
      </c>
      <c r="W42" s="121"/>
      <c r="X42" s="140" t="s">
        <v>33</v>
      </c>
    </row>
    <row r="43" spans="1:24" s="94" customFormat="1" ht="15" x14ac:dyDescent="0.25">
      <c r="A43" s="313" t="s">
        <v>462</v>
      </c>
      <c r="B43" s="314"/>
      <c r="C43" s="314"/>
      <c r="D43" s="314"/>
      <c r="E43" s="314"/>
      <c r="F43" s="314"/>
      <c r="G43" s="314"/>
      <c r="H43" s="315"/>
      <c r="I43" s="150"/>
      <c r="J43" s="150"/>
      <c r="K43" s="150"/>
      <c r="L43" s="151"/>
      <c r="M43" s="151"/>
      <c r="W43" s="121"/>
      <c r="X43" s="140" t="s">
        <v>462</v>
      </c>
    </row>
    <row r="44" spans="1:24" s="94" customFormat="1" ht="15" x14ac:dyDescent="0.25">
      <c r="A44" s="313" t="s">
        <v>463</v>
      </c>
      <c r="B44" s="314"/>
      <c r="C44" s="314"/>
      <c r="D44" s="314"/>
      <c r="E44" s="314"/>
      <c r="F44" s="314"/>
      <c r="G44" s="314"/>
      <c r="H44" s="315"/>
      <c r="I44" s="150">
        <v>2500</v>
      </c>
      <c r="J44" s="150"/>
      <c r="K44" s="150">
        <v>2500</v>
      </c>
      <c r="L44" s="151"/>
      <c r="M44" s="151"/>
      <c r="W44" s="121"/>
      <c r="X44" s="140" t="s">
        <v>463</v>
      </c>
    </row>
    <row r="45" spans="1:24" s="94" customFormat="1" ht="22.5" x14ac:dyDescent="0.25">
      <c r="A45" s="313" t="s">
        <v>34</v>
      </c>
      <c r="B45" s="314"/>
      <c r="C45" s="314"/>
      <c r="D45" s="314"/>
      <c r="E45" s="314"/>
      <c r="F45" s="314"/>
      <c r="G45" s="314"/>
      <c r="H45" s="315"/>
      <c r="I45" s="150">
        <v>182746</v>
      </c>
      <c r="J45" s="150"/>
      <c r="K45" s="150"/>
      <c r="L45" s="151"/>
      <c r="M45" s="151" t="s">
        <v>412</v>
      </c>
      <c r="W45" s="121"/>
      <c r="X45" s="140" t="s">
        <v>34</v>
      </c>
    </row>
    <row r="46" spans="1:24" s="94" customFormat="1" ht="15" x14ac:dyDescent="0.25">
      <c r="A46" s="313" t="s">
        <v>35</v>
      </c>
      <c r="B46" s="314"/>
      <c r="C46" s="314"/>
      <c r="D46" s="314"/>
      <c r="E46" s="314"/>
      <c r="F46" s="314"/>
      <c r="G46" s="314"/>
      <c r="H46" s="315"/>
      <c r="I46" s="150"/>
      <c r="J46" s="150"/>
      <c r="K46" s="150"/>
      <c r="L46" s="151"/>
      <c r="M46" s="151"/>
      <c r="W46" s="121"/>
      <c r="X46" s="140" t="s">
        <v>35</v>
      </c>
    </row>
    <row r="47" spans="1:24" s="94" customFormat="1" ht="15" x14ac:dyDescent="0.25">
      <c r="A47" s="313" t="s">
        <v>87</v>
      </c>
      <c r="B47" s="314"/>
      <c r="C47" s="314"/>
      <c r="D47" s="314"/>
      <c r="E47" s="314"/>
      <c r="F47" s="314"/>
      <c r="G47" s="314"/>
      <c r="H47" s="315"/>
      <c r="I47" s="150">
        <v>91023</v>
      </c>
      <c r="J47" s="150"/>
      <c r="K47" s="150"/>
      <c r="L47" s="151"/>
      <c r="M47" s="151"/>
      <c r="W47" s="121"/>
      <c r="X47" s="140" t="s">
        <v>87</v>
      </c>
    </row>
    <row r="48" spans="1:24" s="94" customFormat="1" ht="15" x14ac:dyDescent="0.25">
      <c r="A48" s="313" t="s">
        <v>36</v>
      </c>
      <c r="B48" s="314"/>
      <c r="C48" s="314"/>
      <c r="D48" s="314"/>
      <c r="E48" s="314"/>
      <c r="F48" s="314"/>
      <c r="G48" s="314"/>
      <c r="H48" s="315"/>
      <c r="I48" s="150">
        <v>34942</v>
      </c>
      <c r="J48" s="150"/>
      <c r="K48" s="150"/>
      <c r="L48" s="151"/>
      <c r="M48" s="151"/>
      <c r="W48" s="121"/>
      <c r="X48" s="140" t="s">
        <v>36</v>
      </c>
    </row>
    <row r="49" spans="1:25" s="94" customFormat="1" ht="15" x14ac:dyDescent="0.25">
      <c r="A49" s="313" t="s">
        <v>37</v>
      </c>
      <c r="B49" s="314"/>
      <c r="C49" s="314"/>
      <c r="D49" s="314"/>
      <c r="E49" s="314"/>
      <c r="F49" s="314"/>
      <c r="G49" s="314"/>
      <c r="H49" s="315"/>
      <c r="I49" s="150">
        <v>12121</v>
      </c>
      <c r="J49" s="150"/>
      <c r="K49" s="150"/>
      <c r="L49" s="151"/>
      <c r="M49" s="151"/>
      <c r="W49" s="121"/>
      <c r="X49" s="140" t="s">
        <v>37</v>
      </c>
    </row>
    <row r="50" spans="1:25" s="94" customFormat="1" ht="15" x14ac:dyDescent="0.25">
      <c r="A50" s="313" t="s">
        <v>38</v>
      </c>
      <c r="B50" s="314"/>
      <c r="C50" s="314"/>
      <c r="D50" s="314"/>
      <c r="E50" s="314"/>
      <c r="F50" s="314"/>
      <c r="G50" s="314"/>
      <c r="H50" s="315"/>
      <c r="I50" s="150">
        <v>26123</v>
      </c>
      <c r="J50" s="150"/>
      <c r="K50" s="150"/>
      <c r="L50" s="151"/>
      <c r="M50" s="151"/>
      <c r="W50" s="121"/>
      <c r="X50" s="140" t="s">
        <v>38</v>
      </c>
    </row>
    <row r="51" spans="1:25" s="94" customFormat="1" ht="15" x14ac:dyDescent="0.25">
      <c r="A51" s="313" t="s">
        <v>39</v>
      </c>
      <c r="B51" s="314"/>
      <c r="C51" s="314"/>
      <c r="D51" s="314"/>
      <c r="E51" s="314"/>
      <c r="F51" s="314"/>
      <c r="G51" s="314"/>
      <c r="H51" s="315"/>
      <c r="I51" s="150">
        <v>23510</v>
      </c>
      <c r="J51" s="150"/>
      <c r="K51" s="150"/>
      <c r="L51" s="151"/>
      <c r="M51" s="151"/>
      <c r="W51" s="121"/>
      <c r="X51" s="140" t="s">
        <v>39</v>
      </c>
    </row>
    <row r="52" spans="1:25" s="94" customFormat="1" ht="15" x14ac:dyDescent="0.25">
      <c r="A52" s="313" t="s">
        <v>40</v>
      </c>
      <c r="B52" s="314"/>
      <c r="C52" s="314"/>
      <c r="D52" s="314"/>
      <c r="E52" s="314"/>
      <c r="F52" s="314"/>
      <c r="G52" s="314"/>
      <c r="H52" s="315"/>
      <c r="I52" s="150">
        <v>36549.199999999997</v>
      </c>
      <c r="J52" s="150"/>
      <c r="K52" s="150"/>
      <c r="L52" s="151"/>
      <c r="M52" s="151"/>
      <c r="W52" s="121"/>
      <c r="X52" s="140" t="s">
        <v>40</v>
      </c>
    </row>
    <row r="53" spans="1:25" s="94" customFormat="1" ht="22.5" x14ac:dyDescent="0.25">
      <c r="A53" s="309" t="s">
        <v>41</v>
      </c>
      <c r="B53" s="310"/>
      <c r="C53" s="310"/>
      <c r="D53" s="310"/>
      <c r="E53" s="310"/>
      <c r="F53" s="310"/>
      <c r="G53" s="310"/>
      <c r="H53" s="311"/>
      <c r="I53" s="148">
        <v>219295.2</v>
      </c>
      <c r="J53" s="148"/>
      <c r="K53" s="148"/>
      <c r="L53" s="149"/>
      <c r="M53" s="149" t="s">
        <v>412</v>
      </c>
      <c r="W53" s="121"/>
      <c r="Y53" s="121" t="s">
        <v>41</v>
      </c>
    </row>
    <row r="54" spans="1:25" s="94" customFormat="1" ht="53.25" customHeight="1" x14ac:dyDescent="0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</row>
    <row r="55" spans="1:25" s="100" customFormat="1" ht="12.75" customHeight="1" x14ac:dyDescent="0.2">
      <c r="A55" s="316" t="s">
        <v>42</v>
      </c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141"/>
      <c r="O55" s="141"/>
      <c r="P55" s="141"/>
      <c r="Q55" s="141"/>
      <c r="R55" s="141"/>
      <c r="S55" s="99"/>
      <c r="T55" s="99"/>
      <c r="U55" s="99"/>
      <c r="V55" s="99"/>
      <c r="W55" s="99"/>
      <c r="X55" s="99"/>
      <c r="Y55" s="99"/>
    </row>
    <row r="56" spans="1:25" s="100" customFormat="1" ht="12.75" customHeight="1" x14ac:dyDescent="0.2">
      <c r="A56" s="317" t="s">
        <v>43</v>
      </c>
      <c r="B56" s="317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142"/>
      <c r="O56" s="142"/>
      <c r="P56" s="142"/>
      <c r="Q56" s="142"/>
      <c r="R56" s="142"/>
      <c r="S56" s="99"/>
      <c r="T56" s="99"/>
      <c r="U56" s="99"/>
      <c r="V56" s="99"/>
      <c r="W56" s="99"/>
      <c r="X56" s="99"/>
      <c r="Y56" s="99"/>
    </row>
    <row r="57" spans="1:25" s="100" customFormat="1" ht="13.5" customHeight="1" x14ac:dyDescent="0.25">
      <c r="A57" s="97"/>
      <c r="B57" s="97"/>
      <c r="C57" s="97"/>
      <c r="D57" s="97"/>
      <c r="E57" s="97"/>
      <c r="F57" s="97"/>
      <c r="G57" s="97"/>
      <c r="H57" s="143"/>
      <c r="I57" s="144"/>
      <c r="J57" s="144"/>
      <c r="K57" s="144"/>
      <c r="L57" s="144"/>
      <c r="M57" s="97"/>
      <c r="N57" s="94"/>
      <c r="O57" s="94"/>
      <c r="P57" s="94"/>
      <c r="Q57" s="94"/>
      <c r="R57" s="94"/>
      <c r="S57" s="99"/>
      <c r="T57" s="99"/>
      <c r="U57" s="99"/>
      <c r="V57" s="99"/>
      <c r="W57" s="99"/>
      <c r="X57" s="99"/>
      <c r="Y57" s="99"/>
    </row>
    <row r="58" spans="1:25" s="100" customFormat="1" ht="12.75" customHeight="1" x14ac:dyDescent="0.2">
      <c r="A58" s="316" t="s">
        <v>44</v>
      </c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141"/>
      <c r="O58" s="141"/>
      <c r="P58" s="141"/>
      <c r="Q58" s="141"/>
      <c r="R58" s="141"/>
      <c r="S58" s="99"/>
      <c r="T58" s="99"/>
      <c r="U58" s="99"/>
      <c r="V58" s="99"/>
      <c r="W58" s="99"/>
      <c r="X58" s="99"/>
      <c r="Y58" s="99"/>
    </row>
    <row r="59" spans="1:25" s="100" customFormat="1" ht="12.75" customHeight="1" x14ac:dyDescent="0.2">
      <c r="A59" s="317" t="s">
        <v>43</v>
      </c>
      <c r="B59" s="317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142"/>
      <c r="O59" s="142"/>
      <c r="P59" s="142"/>
      <c r="Q59" s="142"/>
      <c r="R59" s="142"/>
      <c r="S59" s="99"/>
      <c r="T59" s="99"/>
      <c r="U59" s="99"/>
      <c r="V59" s="99"/>
      <c r="W59" s="99"/>
      <c r="X59" s="99"/>
      <c r="Y59" s="99"/>
    </row>
    <row r="60" spans="1:25" s="100" customFormat="1" ht="13.5" customHeight="1" x14ac:dyDescent="0.25">
      <c r="A60" s="97"/>
      <c r="B60" s="97"/>
      <c r="C60" s="97"/>
      <c r="D60" s="97"/>
      <c r="E60" s="97"/>
      <c r="F60" s="97"/>
      <c r="G60" s="97"/>
      <c r="H60" s="143"/>
      <c r="I60" s="144"/>
      <c r="J60" s="144"/>
      <c r="K60" s="144"/>
      <c r="L60" s="144"/>
      <c r="M60" s="97"/>
      <c r="N60" s="94"/>
      <c r="O60" s="94"/>
      <c r="P60" s="94"/>
      <c r="Q60" s="94"/>
      <c r="R60" s="94"/>
      <c r="S60" s="99"/>
      <c r="T60" s="99"/>
      <c r="U60" s="99"/>
      <c r="V60" s="99"/>
      <c r="W60" s="99"/>
      <c r="X60" s="99"/>
      <c r="Y60" s="99"/>
    </row>
    <row r="61" spans="1:25" s="94" customFormat="1" ht="15" x14ac:dyDescent="0.25">
      <c r="A61" s="92"/>
      <c r="B61" s="92"/>
      <c r="C61" s="92"/>
      <c r="D61" s="92"/>
      <c r="E61" s="92"/>
      <c r="F61" s="92"/>
      <c r="G61" s="92"/>
      <c r="H61" s="97"/>
      <c r="I61" s="318"/>
      <c r="J61" s="318"/>
      <c r="K61" s="318"/>
      <c r="L61" s="318"/>
      <c r="M61" s="92"/>
    </row>
  </sheetData>
  <mergeCells count="51">
    <mergeCell ref="A58:M58"/>
    <mergeCell ref="A59:M59"/>
    <mergeCell ref="I61:L61"/>
    <mergeCell ref="A50:H50"/>
    <mergeCell ref="A51:H51"/>
    <mergeCell ref="A52:H52"/>
    <mergeCell ref="A53:H53"/>
    <mergeCell ref="A55:M55"/>
    <mergeCell ref="A56:M56"/>
    <mergeCell ref="A49:H49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37:H37"/>
    <mergeCell ref="C22:E22"/>
    <mergeCell ref="C25:E25"/>
    <mergeCell ref="C26:E26"/>
    <mergeCell ref="C29:E29"/>
    <mergeCell ref="A30:H30"/>
    <mergeCell ref="A31:H31"/>
    <mergeCell ref="A32:H32"/>
    <mergeCell ref="A33:H33"/>
    <mergeCell ref="A34:H34"/>
    <mergeCell ref="A35:H35"/>
    <mergeCell ref="A36:H36"/>
    <mergeCell ref="A21:M21"/>
    <mergeCell ref="C9:G9"/>
    <mergeCell ref="A17:A19"/>
    <mergeCell ref="B17:B19"/>
    <mergeCell ref="C17:E19"/>
    <mergeCell ref="F17:F19"/>
    <mergeCell ref="G17:H17"/>
    <mergeCell ref="I17:K17"/>
    <mergeCell ref="L17:M18"/>
    <mergeCell ref="I18:I19"/>
    <mergeCell ref="J18:J19"/>
    <mergeCell ref="C20:E20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Y54"/>
  <sheetViews>
    <sheetView topLeftCell="A22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182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26.25" x14ac:dyDescent="0.25">
      <c r="A7" s="235" t="s">
        <v>510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423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354.27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295.22500000000002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8.5250000000000004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22.8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79.5" x14ac:dyDescent="0.25">
      <c r="A22" s="56" t="s">
        <v>25</v>
      </c>
      <c r="B22" s="57" t="s">
        <v>238</v>
      </c>
      <c r="C22" s="255" t="s">
        <v>239</v>
      </c>
      <c r="D22" s="255"/>
      <c r="E22" s="255"/>
      <c r="F22" s="58">
        <v>1</v>
      </c>
      <c r="G22" s="59" t="s">
        <v>240</v>
      </c>
      <c r="H22" s="59" t="s">
        <v>241</v>
      </c>
      <c r="I22" s="59">
        <v>213931</v>
      </c>
      <c r="J22" s="59">
        <v>4229</v>
      </c>
      <c r="K22" s="60" t="s">
        <v>242</v>
      </c>
      <c r="L22" s="61" t="s">
        <v>424</v>
      </c>
      <c r="M22" s="61" t="s">
        <v>424</v>
      </c>
      <c r="U22" s="55"/>
      <c r="V22" s="62" t="s">
        <v>239</v>
      </c>
    </row>
    <row r="23" spans="1:24" s="34" customFormat="1" ht="15" x14ac:dyDescent="0.25">
      <c r="A23" s="63"/>
      <c r="B23" s="64"/>
      <c r="C23" s="64"/>
      <c r="D23" s="64"/>
      <c r="E23" s="65" t="s">
        <v>425</v>
      </c>
      <c r="F23" s="66"/>
      <c r="G23" s="67"/>
      <c r="H23" s="41"/>
      <c r="I23" s="68">
        <v>42786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426</v>
      </c>
      <c r="F24" s="66"/>
      <c r="G24" s="67"/>
      <c r="H24" s="41"/>
      <c r="I24" s="68">
        <v>38508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213931</v>
      </c>
      <c r="J25" s="59">
        <v>4229</v>
      </c>
      <c r="K25" s="59" t="s">
        <v>242</v>
      </c>
      <c r="L25" s="61"/>
      <c r="M25" s="61" t="s">
        <v>424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42786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427</v>
      </c>
      <c r="B28" s="257"/>
      <c r="C28" s="257"/>
      <c r="D28" s="257"/>
      <c r="E28" s="257"/>
      <c r="F28" s="257"/>
      <c r="G28" s="257"/>
      <c r="H28" s="258"/>
      <c r="I28" s="73">
        <v>42786</v>
      </c>
      <c r="J28" s="73"/>
      <c r="K28" s="73"/>
      <c r="L28" s="74"/>
      <c r="M28" s="74"/>
      <c r="W28" s="62"/>
      <c r="X28" s="75" t="s">
        <v>427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38508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428</v>
      </c>
      <c r="B31" s="257"/>
      <c r="C31" s="257"/>
      <c r="D31" s="257"/>
      <c r="E31" s="257"/>
      <c r="F31" s="257"/>
      <c r="G31" s="257"/>
      <c r="H31" s="258"/>
      <c r="I31" s="73">
        <v>38508</v>
      </c>
      <c r="J31" s="73"/>
      <c r="K31" s="73"/>
      <c r="L31" s="74"/>
      <c r="M31" s="74"/>
      <c r="W31" s="62"/>
      <c r="X31" s="75" t="s">
        <v>428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213931</v>
      </c>
      <c r="J34" s="73">
        <v>4229</v>
      </c>
      <c r="K34" s="73" t="s">
        <v>242</v>
      </c>
      <c r="L34" s="74"/>
      <c r="M34" s="74" t="s">
        <v>424</v>
      </c>
      <c r="W34" s="62"/>
      <c r="X34" s="75" t="s">
        <v>32</v>
      </c>
    </row>
    <row r="35" spans="1:25" s="34" customFormat="1" ht="15" x14ac:dyDescent="0.25">
      <c r="A35" s="256" t="s">
        <v>429</v>
      </c>
      <c r="B35" s="257"/>
      <c r="C35" s="257"/>
      <c r="D35" s="257"/>
      <c r="E35" s="257"/>
      <c r="F35" s="257"/>
      <c r="G35" s="257"/>
      <c r="H35" s="258"/>
      <c r="I35" s="73">
        <v>42786</v>
      </c>
      <c r="J35" s="73"/>
      <c r="K35" s="73"/>
      <c r="L35" s="74"/>
      <c r="M35" s="74"/>
      <c r="W35" s="62"/>
      <c r="X35" s="75" t="s">
        <v>429</v>
      </c>
    </row>
    <row r="36" spans="1:25" s="34" customFormat="1" ht="15" x14ac:dyDescent="0.25">
      <c r="A36" s="256" t="s">
        <v>430</v>
      </c>
      <c r="B36" s="257"/>
      <c r="C36" s="257"/>
      <c r="D36" s="257"/>
      <c r="E36" s="257"/>
      <c r="F36" s="257"/>
      <c r="G36" s="257"/>
      <c r="H36" s="258"/>
      <c r="I36" s="73">
        <v>38508</v>
      </c>
      <c r="J36" s="73"/>
      <c r="K36" s="73"/>
      <c r="L36" s="74"/>
      <c r="M36" s="74"/>
      <c r="W36" s="62"/>
      <c r="X36" s="75" t="s">
        <v>430</v>
      </c>
    </row>
    <row r="37" spans="1:25" s="34" customFormat="1" ht="22.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295225</v>
      </c>
      <c r="J37" s="73"/>
      <c r="K37" s="73"/>
      <c r="L37" s="74"/>
      <c r="M37" s="74" t="s">
        <v>424</v>
      </c>
      <c r="W37" s="62"/>
      <c r="X37" s="75" t="s">
        <v>33</v>
      </c>
    </row>
    <row r="38" spans="1:25" s="34" customFormat="1" ht="22.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295225</v>
      </c>
      <c r="J38" s="73"/>
      <c r="K38" s="73"/>
      <c r="L38" s="74"/>
      <c r="M38" s="74" t="s">
        <v>424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87</v>
      </c>
      <c r="B40" s="257"/>
      <c r="C40" s="257"/>
      <c r="D40" s="257"/>
      <c r="E40" s="257"/>
      <c r="F40" s="257"/>
      <c r="G40" s="257"/>
      <c r="H40" s="258"/>
      <c r="I40" s="73">
        <v>184569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6" t="s">
        <v>36</v>
      </c>
      <c r="B41" s="257"/>
      <c r="C41" s="257"/>
      <c r="D41" s="257"/>
      <c r="E41" s="257"/>
      <c r="F41" s="257"/>
      <c r="G41" s="257"/>
      <c r="H41" s="258"/>
      <c r="I41" s="73">
        <v>25133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6" t="s">
        <v>37</v>
      </c>
      <c r="B42" s="257"/>
      <c r="C42" s="257"/>
      <c r="D42" s="257"/>
      <c r="E42" s="257"/>
      <c r="F42" s="257"/>
      <c r="G42" s="257"/>
      <c r="H42" s="258"/>
      <c r="I42" s="73">
        <v>8525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6" t="s">
        <v>38</v>
      </c>
      <c r="B43" s="257"/>
      <c r="C43" s="257"/>
      <c r="D43" s="257"/>
      <c r="E43" s="257"/>
      <c r="F43" s="257"/>
      <c r="G43" s="257"/>
      <c r="H43" s="258"/>
      <c r="I43" s="73">
        <v>42786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6" t="s">
        <v>39</v>
      </c>
      <c r="B44" s="257"/>
      <c r="C44" s="257"/>
      <c r="D44" s="257"/>
      <c r="E44" s="257"/>
      <c r="F44" s="257"/>
      <c r="G44" s="257"/>
      <c r="H44" s="258"/>
      <c r="I44" s="73">
        <v>38508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6" t="s">
        <v>40</v>
      </c>
      <c r="B45" s="257"/>
      <c r="C45" s="257"/>
      <c r="D45" s="257"/>
      <c r="E45" s="257"/>
      <c r="F45" s="257"/>
      <c r="G45" s="257"/>
      <c r="H45" s="258"/>
      <c r="I45" s="73">
        <v>59045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41" t="s">
        <v>41</v>
      </c>
      <c r="B46" s="242"/>
      <c r="C46" s="242"/>
      <c r="D46" s="242"/>
      <c r="E46" s="242"/>
      <c r="F46" s="242"/>
      <c r="G46" s="242"/>
      <c r="H46" s="243"/>
      <c r="I46" s="59">
        <v>354270</v>
      </c>
      <c r="J46" s="59"/>
      <c r="K46" s="59"/>
      <c r="L46" s="61"/>
      <c r="M46" s="61" t="s">
        <v>424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59" t="s">
        <v>42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60" t="s">
        <v>43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9" t="s">
        <v>44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60" t="s">
        <v>43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61"/>
      <c r="J54" s="261"/>
      <c r="K54" s="261"/>
      <c r="L54" s="261"/>
      <c r="M54" s="32"/>
    </row>
  </sheetData>
  <mergeCells count="46"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Y54"/>
  <sheetViews>
    <sheetView topLeftCell="A25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184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511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243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1656.242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1380.202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74.769000000000005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299.72000000000003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244</v>
      </c>
      <c r="C22" s="255" t="s">
        <v>245</v>
      </c>
      <c r="D22" s="255"/>
      <c r="E22" s="255"/>
      <c r="F22" s="58">
        <v>1</v>
      </c>
      <c r="G22" s="59" t="s">
        <v>246</v>
      </c>
      <c r="H22" s="59" t="s">
        <v>247</v>
      </c>
      <c r="I22" s="59">
        <v>1000147</v>
      </c>
      <c r="J22" s="59">
        <v>56653</v>
      </c>
      <c r="K22" s="60" t="s">
        <v>248</v>
      </c>
      <c r="L22" s="61" t="s">
        <v>431</v>
      </c>
      <c r="M22" s="61" t="s">
        <v>431</v>
      </c>
      <c r="U22" s="55"/>
      <c r="V22" s="62" t="s">
        <v>245</v>
      </c>
    </row>
    <row r="23" spans="1:24" s="34" customFormat="1" ht="15" x14ac:dyDescent="0.25">
      <c r="A23" s="63"/>
      <c r="B23" s="64"/>
      <c r="C23" s="64"/>
      <c r="D23" s="64"/>
      <c r="E23" s="65" t="s">
        <v>432</v>
      </c>
      <c r="F23" s="66"/>
      <c r="G23" s="67"/>
      <c r="H23" s="41"/>
      <c r="I23" s="68">
        <v>200029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433</v>
      </c>
      <c r="F24" s="66"/>
      <c r="G24" s="67"/>
      <c r="H24" s="41"/>
      <c r="I24" s="68">
        <v>180026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1000147</v>
      </c>
      <c r="J25" s="59">
        <v>56653</v>
      </c>
      <c r="K25" s="59" t="s">
        <v>248</v>
      </c>
      <c r="L25" s="61"/>
      <c r="M25" s="61" t="s">
        <v>431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200029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434</v>
      </c>
      <c r="B28" s="257"/>
      <c r="C28" s="257"/>
      <c r="D28" s="257"/>
      <c r="E28" s="257"/>
      <c r="F28" s="257"/>
      <c r="G28" s="257"/>
      <c r="H28" s="258"/>
      <c r="I28" s="73">
        <v>200029</v>
      </c>
      <c r="J28" s="73"/>
      <c r="K28" s="73"/>
      <c r="L28" s="74"/>
      <c r="M28" s="74"/>
      <c r="W28" s="62"/>
      <c r="X28" s="75" t="s">
        <v>434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180026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435</v>
      </c>
      <c r="B31" s="257"/>
      <c r="C31" s="257"/>
      <c r="D31" s="257"/>
      <c r="E31" s="257"/>
      <c r="F31" s="257"/>
      <c r="G31" s="257"/>
      <c r="H31" s="258"/>
      <c r="I31" s="73">
        <v>180026</v>
      </c>
      <c r="J31" s="73"/>
      <c r="K31" s="73"/>
      <c r="L31" s="74"/>
      <c r="M31" s="74"/>
      <c r="W31" s="62"/>
      <c r="X31" s="75" t="s">
        <v>435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1000147</v>
      </c>
      <c r="J34" s="73">
        <v>56653</v>
      </c>
      <c r="K34" s="73" t="s">
        <v>248</v>
      </c>
      <c r="L34" s="74"/>
      <c r="M34" s="74" t="s">
        <v>431</v>
      </c>
      <c r="W34" s="62"/>
      <c r="X34" s="75" t="s">
        <v>32</v>
      </c>
    </row>
    <row r="35" spans="1:25" s="34" customFormat="1" ht="15" x14ac:dyDescent="0.25">
      <c r="A35" s="256" t="s">
        <v>436</v>
      </c>
      <c r="B35" s="257"/>
      <c r="C35" s="257"/>
      <c r="D35" s="257"/>
      <c r="E35" s="257"/>
      <c r="F35" s="257"/>
      <c r="G35" s="257"/>
      <c r="H35" s="258"/>
      <c r="I35" s="73">
        <v>200029</v>
      </c>
      <c r="J35" s="73"/>
      <c r="K35" s="73"/>
      <c r="L35" s="74"/>
      <c r="M35" s="74"/>
      <c r="W35" s="62"/>
      <c r="X35" s="75" t="s">
        <v>436</v>
      </c>
    </row>
    <row r="36" spans="1:25" s="34" customFormat="1" ht="15" x14ac:dyDescent="0.25">
      <c r="A36" s="256" t="s">
        <v>437</v>
      </c>
      <c r="B36" s="257"/>
      <c r="C36" s="257"/>
      <c r="D36" s="257"/>
      <c r="E36" s="257"/>
      <c r="F36" s="257"/>
      <c r="G36" s="257"/>
      <c r="H36" s="258"/>
      <c r="I36" s="73">
        <v>180026</v>
      </c>
      <c r="J36" s="73"/>
      <c r="K36" s="73"/>
      <c r="L36" s="74"/>
      <c r="M36" s="74"/>
      <c r="W36" s="62"/>
      <c r="X36" s="75" t="s">
        <v>437</v>
      </c>
    </row>
    <row r="37" spans="1:25" s="34" customFormat="1" ht="22.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1380202</v>
      </c>
      <c r="J37" s="73"/>
      <c r="K37" s="73"/>
      <c r="L37" s="74"/>
      <c r="M37" s="74" t="s">
        <v>431</v>
      </c>
      <c r="W37" s="62"/>
      <c r="X37" s="75" t="s">
        <v>33</v>
      </c>
    </row>
    <row r="38" spans="1:25" s="34" customFormat="1" ht="22.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1380202</v>
      </c>
      <c r="J38" s="73"/>
      <c r="K38" s="73"/>
      <c r="L38" s="74"/>
      <c r="M38" s="74" t="s">
        <v>431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87</v>
      </c>
      <c r="B40" s="257"/>
      <c r="C40" s="257"/>
      <c r="D40" s="257"/>
      <c r="E40" s="257"/>
      <c r="F40" s="257"/>
      <c r="G40" s="257"/>
      <c r="H40" s="258"/>
      <c r="I40" s="73">
        <v>880473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6" t="s">
        <v>36</v>
      </c>
      <c r="B41" s="257"/>
      <c r="C41" s="257"/>
      <c r="D41" s="257"/>
      <c r="E41" s="257"/>
      <c r="F41" s="257"/>
      <c r="G41" s="257"/>
      <c r="H41" s="258"/>
      <c r="I41" s="73">
        <v>63021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6" t="s">
        <v>37</v>
      </c>
      <c r="B42" s="257"/>
      <c r="C42" s="257"/>
      <c r="D42" s="257"/>
      <c r="E42" s="257"/>
      <c r="F42" s="257"/>
      <c r="G42" s="257"/>
      <c r="H42" s="258"/>
      <c r="I42" s="73">
        <v>74769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6" t="s">
        <v>38</v>
      </c>
      <c r="B43" s="257"/>
      <c r="C43" s="257"/>
      <c r="D43" s="257"/>
      <c r="E43" s="257"/>
      <c r="F43" s="257"/>
      <c r="G43" s="257"/>
      <c r="H43" s="258"/>
      <c r="I43" s="73">
        <v>200029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6" t="s">
        <v>39</v>
      </c>
      <c r="B44" s="257"/>
      <c r="C44" s="257"/>
      <c r="D44" s="257"/>
      <c r="E44" s="257"/>
      <c r="F44" s="257"/>
      <c r="G44" s="257"/>
      <c r="H44" s="258"/>
      <c r="I44" s="73">
        <v>180026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6" t="s">
        <v>40</v>
      </c>
      <c r="B45" s="257"/>
      <c r="C45" s="257"/>
      <c r="D45" s="257"/>
      <c r="E45" s="257"/>
      <c r="F45" s="257"/>
      <c r="G45" s="257"/>
      <c r="H45" s="258"/>
      <c r="I45" s="73">
        <v>276040.40000000002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41" t="s">
        <v>41</v>
      </c>
      <c r="B46" s="242"/>
      <c r="C46" s="242"/>
      <c r="D46" s="242"/>
      <c r="E46" s="242"/>
      <c r="F46" s="242"/>
      <c r="G46" s="242"/>
      <c r="H46" s="243"/>
      <c r="I46" s="59">
        <v>1656242.4</v>
      </c>
      <c r="J46" s="59"/>
      <c r="K46" s="59"/>
      <c r="L46" s="61"/>
      <c r="M46" s="61" t="s">
        <v>431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59" t="s">
        <v>42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60" t="s">
        <v>43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9" t="s">
        <v>44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60" t="s">
        <v>43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61"/>
      <c r="J54" s="261"/>
      <c r="K54" s="261"/>
      <c r="L54" s="261"/>
      <c r="M54" s="32"/>
    </row>
  </sheetData>
  <mergeCells count="46"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Y54"/>
  <sheetViews>
    <sheetView topLeftCell="A22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185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250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251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21.318999999999999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17.765999999999998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7.194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28.84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34.5" x14ac:dyDescent="0.25">
      <c r="A22" s="56" t="s">
        <v>25</v>
      </c>
      <c r="B22" s="57" t="s">
        <v>252</v>
      </c>
      <c r="C22" s="255" t="s">
        <v>253</v>
      </c>
      <c r="D22" s="255"/>
      <c r="E22" s="255"/>
      <c r="F22" s="58">
        <v>1</v>
      </c>
      <c r="G22" s="59" t="s">
        <v>254</v>
      </c>
      <c r="H22" s="59" t="s">
        <v>255</v>
      </c>
      <c r="I22" s="59">
        <v>12874</v>
      </c>
      <c r="J22" s="59">
        <v>5451</v>
      </c>
      <c r="K22" s="60" t="s">
        <v>256</v>
      </c>
      <c r="L22" s="61" t="s">
        <v>438</v>
      </c>
      <c r="M22" s="61" t="s">
        <v>438</v>
      </c>
      <c r="U22" s="55"/>
      <c r="V22" s="62" t="s">
        <v>253</v>
      </c>
    </row>
    <row r="23" spans="1:24" s="34" customFormat="1" ht="15" x14ac:dyDescent="0.25">
      <c r="A23" s="63"/>
      <c r="B23" s="64"/>
      <c r="C23" s="64"/>
      <c r="D23" s="64"/>
      <c r="E23" s="65" t="s">
        <v>439</v>
      </c>
      <c r="F23" s="66"/>
      <c r="G23" s="67"/>
      <c r="H23" s="41"/>
      <c r="I23" s="68">
        <v>2575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440</v>
      </c>
      <c r="F24" s="66"/>
      <c r="G24" s="67"/>
      <c r="H24" s="41"/>
      <c r="I24" s="68">
        <v>2317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12874</v>
      </c>
      <c r="J25" s="59">
        <v>5451</v>
      </c>
      <c r="K25" s="59" t="s">
        <v>256</v>
      </c>
      <c r="L25" s="61"/>
      <c r="M25" s="61" t="s">
        <v>438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2575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257</v>
      </c>
      <c r="B28" s="257"/>
      <c r="C28" s="257"/>
      <c r="D28" s="257"/>
      <c r="E28" s="257"/>
      <c r="F28" s="257"/>
      <c r="G28" s="257"/>
      <c r="H28" s="258"/>
      <c r="I28" s="73">
        <v>2575</v>
      </c>
      <c r="J28" s="73"/>
      <c r="K28" s="73"/>
      <c r="L28" s="74"/>
      <c r="M28" s="74"/>
      <c r="W28" s="62"/>
      <c r="X28" s="75" t="s">
        <v>257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2317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258</v>
      </c>
      <c r="B31" s="257"/>
      <c r="C31" s="257"/>
      <c r="D31" s="257"/>
      <c r="E31" s="257"/>
      <c r="F31" s="257"/>
      <c r="G31" s="257"/>
      <c r="H31" s="258"/>
      <c r="I31" s="73">
        <v>2317</v>
      </c>
      <c r="J31" s="73"/>
      <c r="K31" s="73"/>
      <c r="L31" s="74"/>
      <c r="M31" s="74"/>
      <c r="W31" s="62"/>
      <c r="X31" s="75" t="s">
        <v>258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12874</v>
      </c>
      <c r="J34" s="73">
        <v>5451</v>
      </c>
      <c r="K34" s="73" t="s">
        <v>256</v>
      </c>
      <c r="L34" s="74"/>
      <c r="M34" s="74" t="s">
        <v>438</v>
      </c>
      <c r="W34" s="62"/>
      <c r="X34" s="75" t="s">
        <v>32</v>
      </c>
    </row>
    <row r="35" spans="1:25" s="34" customFormat="1" ht="15" x14ac:dyDescent="0.25">
      <c r="A35" s="256" t="s">
        <v>259</v>
      </c>
      <c r="B35" s="257"/>
      <c r="C35" s="257"/>
      <c r="D35" s="257"/>
      <c r="E35" s="257"/>
      <c r="F35" s="257"/>
      <c r="G35" s="257"/>
      <c r="H35" s="258"/>
      <c r="I35" s="73">
        <v>2575</v>
      </c>
      <c r="J35" s="73"/>
      <c r="K35" s="73"/>
      <c r="L35" s="74"/>
      <c r="M35" s="74"/>
      <c r="W35" s="62"/>
      <c r="X35" s="75" t="s">
        <v>259</v>
      </c>
    </row>
    <row r="36" spans="1:25" s="34" customFormat="1" ht="15" x14ac:dyDescent="0.25">
      <c r="A36" s="256" t="s">
        <v>260</v>
      </c>
      <c r="B36" s="257"/>
      <c r="C36" s="257"/>
      <c r="D36" s="257"/>
      <c r="E36" s="257"/>
      <c r="F36" s="257"/>
      <c r="G36" s="257"/>
      <c r="H36" s="258"/>
      <c r="I36" s="73">
        <v>2317</v>
      </c>
      <c r="J36" s="73"/>
      <c r="K36" s="73"/>
      <c r="L36" s="74"/>
      <c r="M36" s="74"/>
      <c r="W36" s="62"/>
      <c r="X36" s="75" t="s">
        <v>260</v>
      </c>
    </row>
    <row r="37" spans="1:25" s="34" customFormat="1" ht="22.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17766</v>
      </c>
      <c r="J37" s="73"/>
      <c r="K37" s="73"/>
      <c r="L37" s="74"/>
      <c r="M37" s="74" t="s">
        <v>438</v>
      </c>
      <c r="W37" s="62"/>
      <c r="X37" s="75" t="s">
        <v>33</v>
      </c>
    </row>
    <row r="38" spans="1:25" s="34" customFormat="1" ht="22.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17766</v>
      </c>
      <c r="J38" s="73"/>
      <c r="K38" s="73"/>
      <c r="L38" s="74"/>
      <c r="M38" s="74" t="s">
        <v>438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87</v>
      </c>
      <c r="B40" s="257"/>
      <c r="C40" s="257"/>
      <c r="D40" s="257"/>
      <c r="E40" s="257"/>
      <c r="F40" s="257"/>
      <c r="G40" s="257"/>
      <c r="H40" s="258"/>
      <c r="I40" s="73">
        <v>1359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6" t="s">
        <v>36</v>
      </c>
      <c r="B41" s="257"/>
      <c r="C41" s="257"/>
      <c r="D41" s="257"/>
      <c r="E41" s="257"/>
      <c r="F41" s="257"/>
      <c r="G41" s="257"/>
      <c r="H41" s="258"/>
      <c r="I41" s="73">
        <v>6064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6" t="s">
        <v>37</v>
      </c>
      <c r="B42" s="257"/>
      <c r="C42" s="257"/>
      <c r="D42" s="257"/>
      <c r="E42" s="257"/>
      <c r="F42" s="257"/>
      <c r="G42" s="257"/>
      <c r="H42" s="258"/>
      <c r="I42" s="73">
        <v>7194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6" t="s">
        <v>38</v>
      </c>
      <c r="B43" s="257"/>
      <c r="C43" s="257"/>
      <c r="D43" s="257"/>
      <c r="E43" s="257"/>
      <c r="F43" s="257"/>
      <c r="G43" s="257"/>
      <c r="H43" s="258"/>
      <c r="I43" s="73">
        <v>2575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6" t="s">
        <v>39</v>
      </c>
      <c r="B44" s="257"/>
      <c r="C44" s="257"/>
      <c r="D44" s="257"/>
      <c r="E44" s="257"/>
      <c r="F44" s="257"/>
      <c r="G44" s="257"/>
      <c r="H44" s="258"/>
      <c r="I44" s="73">
        <v>2317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6" t="s">
        <v>40</v>
      </c>
      <c r="B45" s="257"/>
      <c r="C45" s="257"/>
      <c r="D45" s="257"/>
      <c r="E45" s="257"/>
      <c r="F45" s="257"/>
      <c r="G45" s="257"/>
      <c r="H45" s="258"/>
      <c r="I45" s="73">
        <v>3553.2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41" t="s">
        <v>41</v>
      </c>
      <c r="B46" s="242"/>
      <c r="C46" s="242"/>
      <c r="D46" s="242"/>
      <c r="E46" s="242"/>
      <c r="F46" s="242"/>
      <c r="G46" s="242"/>
      <c r="H46" s="243"/>
      <c r="I46" s="59">
        <v>21319.200000000001</v>
      </c>
      <c r="J46" s="59"/>
      <c r="K46" s="59"/>
      <c r="L46" s="61"/>
      <c r="M46" s="61" t="s">
        <v>438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59" t="s">
        <v>42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60" t="s">
        <v>43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9" t="s">
        <v>44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60" t="s">
        <v>43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61"/>
      <c r="J54" s="261"/>
      <c r="K54" s="261"/>
      <c r="L54" s="261"/>
      <c r="M54" s="32"/>
    </row>
  </sheetData>
  <mergeCells count="46"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Y54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186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512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261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785.07600000000002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654.23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25.399000000000001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94.9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57" x14ac:dyDescent="0.25">
      <c r="A22" s="56" t="s">
        <v>25</v>
      </c>
      <c r="B22" s="57" t="s">
        <v>262</v>
      </c>
      <c r="C22" s="255" t="s">
        <v>263</v>
      </c>
      <c r="D22" s="255"/>
      <c r="E22" s="255"/>
      <c r="F22" s="58">
        <v>1</v>
      </c>
      <c r="G22" s="59" t="s">
        <v>264</v>
      </c>
      <c r="H22" s="59" t="s">
        <v>265</v>
      </c>
      <c r="I22" s="59">
        <v>474080</v>
      </c>
      <c r="J22" s="59">
        <v>17948</v>
      </c>
      <c r="K22" s="60" t="s">
        <v>266</v>
      </c>
      <c r="L22" s="61" t="s">
        <v>441</v>
      </c>
      <c r="M22" s="61" t="s">
        <v>441</v>
      </c>
      <c r="U22" s="55"/>
      <c r="V22" s="62" t="s">
        <v>263</v>
      </c>
    </row>
    <row r="23" spans="1:24" s="34" customFormat="1" ht="15" x14ac:dyDescent="0.25">
      <c r="A23" s="63"/>
      <c r="B23" s="64"/>
      <c r="C23" s="64"/>
      <c r="D23" s="64"/>
      <c r="E23" s="65" t="s">
        <v>442</v>
      </c>
      <c r="F23" s="66"/>
      <c r="G23" s="67"/>
      <c r="H23" s="41"/>
      <c r="I23" s="68">
        <v>94816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443</v>
      </c>
      <c r="F24" s="66"/>
      <c r="G24" s="67"/>
      <c r="H24" s="41"/>
      <c r="I24" s="68">
        <v>85334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474080</v>
      </c>
      <c r="J25" s="59">
        <v>17948</v>
      </c>
      <c r="K25" s="59" t="s">
        <v>266</v>
      </c>
      <c r="L25" s="61"/>
      <c r="M25" s="61" t="s">
        <v>441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94816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267</v>
      </c>
      <c r="B28" s="257"/>
      <c r="C28" s="257"/>
      <c r="D28" s="257"/>
      <c r="E28" s="257"/>
      <c r="F28" s="257"/>
      <c r="G28" s="257"/>
      <c r="H28" s="258"/>
      <c r="I28" s="73">
        <v>94816</v>
      </c>
      <c r="J28" s="73"/>
      <c r="K28" s="73"/>
      <c r="L28" s="74"/>
      <c r="M28" s="74"/>
      <c r="W28" s="62"/>
      <c r="X28" s="75" t="s">
        <v>267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85334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268</v>
      </c>
      <c r="B31" s="257"/>
      <c r="C31" s="257"/>
      <c r="D31" s="257"/>
      <c r="E31" s="257"/>
      <c r="F31" s="257"/>
      <c r="G31" s="257"/>
      <c r="H31" s="258"/>
      <c r="I31" s="73">
        <v>85334</v>
      </c>
      <c r="J31" s="73"/>
      <c r="K31" s="73"/>
      <c r="L31" s="74"/>
      <c r="M31" s="74"/>
      <c r="W31" s="62"/>
      <c r="X31" s="75" t="s">
        <v>268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474080</v>
      </c>
      <c r="J34" s="73">
        <v>17948</v>
      </c>
      <c r="K34" s="73" t="s">
        <v>266</v>
      </c>
      <c r="L34" s="74"/>
      <c r="M34" s="74" t="s">
        <v>441</v>
      </c>
      <c r="W34" s="62"/>
      <c r="X34" s="75" t="s">
        <v>32</v>
      </c>
    </row>
    <row r="35" spans="1:25" s="34" customFormat="1" ht="15" x14ac:dyDescent="0.25">
      <c r="A35" s="256" t="s">
        <v>269</v>
      </c>
      <c r="B35" s="257"/>
      <c r="C35" s="257"/>
      <c r="D35" s="257"/>
      <c r="E35" s="257"/>
      <c r="F35" s="257"/>
      <c r="G35" s="257"/>
      <c r="H35" s="258"/>
      <c r="I35" s="73">
        <v>94816</v>
      </c>
      <c r="J35" s="73"/>
      <c r="K35" s="73"/>
      <c r="L35" s="74"/>
      <c r="M35" s="74"/>
      <c r="W35" s="62"/>
      <c r="X35" s="75" t="s">
        <v>269</v>
      </c>
    </row>
    <row r="36" spans="1:25" s="34" customFormat="1" ht="15" x14ac:dyDescent="0.25">
      <c r="A36" s="256" t="s">
        <v>270</v>
      </c>
      <c r="B36" s="257"/>
      <c r="C36" s="257"/>
      <c r="D36" s="257"/>
      <c r="E36" s="257"/>
      <c r="F36" s="257"/>
      <c r="G36" s="257"/>
      <c r="H36" s="258"/>
      <c r="I36" s="73">
        <v>85334</v>
      </c>
      <c r="J36" s="73"/>
      <c r="K36" s="73"/>
      <c r="L36" s="74"/>
      <c r="M36" s="74"/>
      <c r="W36" s="62"/>
      <c r="X36" s="75" t="s">
        <v>270</v>
      </c>
    </row>
    <row r="37" spans="1:25" s="34" customFormat="1" ht="22.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654230</v>
      </c>
      <c r="J37" s="73"/>
      <c r="K37" s="73"/>
      <c r="L37" s="74"/>
      <c r="M37" s="74" t="s">
        <v>441</v>
      </c>
      <c r="W37" s="62"/>
      <c r="X37" s="75" t="s">
        <v>33</v>
      </c>
    </row>
    <row r="38" spans="1:25" s="34" customFormat="1" ht="22.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654230</v>
      </c>
      <c r="J38" s="73"/>
      <c r="K38" s="73"/>
      <c r="L38" s="74"/>
      <c r="M38" s="74" t="s">
        <v>441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87</v>
      </c>
      <c r="B40" s="257"/>
      <c r="C40" s="257"/>
      <c r="D40" s="257"/>
      <c r="E40" s="257"/>
      <c r="F40" s="257"/>
      <c r="G40" s="257"/>
      <c r="H40" s="258"/>
      <c r="I40" s="73">
        <v>429580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6" t="s">
        <v>36</v>
      </c>
      <c r="B41" s="257"/>
      <c r="C41" s="257"/>
      <c r="D41" s="257"/>
      <c r="E41" s="257"/>
      <c r="F41" s="257"/>
      <c r="G41" s="257"/>
      <c r="H41" s="258"/>
      <c r="I41" s="73">
        <v>26552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6" t="s">
        <v>37</v>
      </c>
      <c r="B42" s="257"/>
      <c r="C42" s="257"/>
      <c r="D42" s="257"/>
      <c r="E42" s="257"/>
      <c r="F42" s="257"/>
      <c r="G42" s="257"/>
      <c r="H42" s="258"/>
      <c r="I42" s="73">
        <v>25399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6" t="s">
        <v>38</v>
      </c>
      <c r="B43" s="257"/>
      <c r="C43" s="257"/>
      <c r="D43" s="257"/>
      <c r="E43" s="257"/>
      <c r="F43" s="257"/>
      <c r="G43" s="257"/>
      <c r="H43" s="258"/>
      <c r="I43" s="73">
        <v>94816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6" t="s">
        <v>39</v>
      </c>
      <c r="B44" s="257"/>
      <c r="C44" s="257"/>
      <c r="D44" s="257"/>
      <c r="E44" s="257"/>
      <c r="F44" s="257"/>
      <c r="G44" s="257"/>
      <c r="H44" s="258"/>
      <c r="I44" s="73">
        <v>85334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6" t="s">
        <v>40</v>
      </c>
      <c r="B45" s="257"/>
      <c r="C45" s="257"/>
      <c r="D45" s="257"/>
      <c r="E45" s="257"/>
      <c r="F45" s="257"/>
      <c r="G45" s="257"/>
      <c r="H45" s="258"/>
      <c r="I45" s="73">
        <v>130846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41" t="s">
        <v>41</v>
      </c>
      <c r="B46" s="242"/>
      <c r="C46" s="242"/>
      <c r="D46" s="242"/>
      <c r="E46" s="242"/>
      <c r="F46" s="242"/>
      <c r="G46" s="242"/>
      <c r="H46" s="243"/>
      <c r="I46" s="59">
        <v>785076</v>
      </c>
      <c r="J46" s="59"/>
      <c r="K46" s="59"/>
      <c r="L46" s="61"/>
      <c r="M46" s="61" t="s">
        <v>441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59" t="s">
        <v>42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60" t="s">
        <v>43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9" t="s">
        <v>44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60" t="s">
        <v>43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61"/>
      <c r="J54" s="261"/>
      <c r="K54" s="261"/>
      <c r="L54" s="261"/>
      <c r="M54" s="32"/>
    </row>
  </sheetData>
  <mergeCells count="46"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187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332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444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1.514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1.262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0.67500000000000004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3.2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445</v>
      </c>
      <c r="C22" s="255" t="s">
        <v>446</v>
      </c>
      <c r="D22" s="255"/>
      <c r="E22" s="255"/>
      <c r="F22" s="58">
        <v>1</v>
      </c>
      <c r="G22" s="59" t="s">
        <v>447</v>
      </c>
      <c r="H22" s="59" t="s">
        <v>448</v>
      </c>
      <c r="I22" s="59">
        <v>914</v>
      </c>
      <c r="J22" s="59">
        <v>578</v>
      </c>
      <c r="K22" s="60" t="s">
        <v>449</v>
      </c>
      <c r="L22" s="61" t="s">
        <v>450</v>
      </c>
      <c r="M22" s="61" t="s">
        <v>450</v>
      </c>
      <c r="U22" s="55"/>
      <c r="V22" s="62" t="s">
        <v>446</v>
      </c>
    </row>
    <row r="23" spans="1:24" s="34" customFormat="1" ht="15" x14ac:dyDescent="0.25">
      <c r="A23" s="63"/>
      <c r="B23" s="64"/>
      <c r="C23" s="64"/>
      <c r="D23" s="64"/>
      <c r="E23" s="65" t="s">
        <v>451</v>
      </c>
      <c r="F23" s="66"/>
      <c r="G23" s="67"/>
      <c r="H23" s="41"/>
      <c r="I23" s="68">
        <v>183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452</v>
      </c>
      <c r="F24" s="66"/>
      <c r="G24" s="67"/>
      <c r="H24" s="41"/>
      <c r="I24" s="68">
        <v>165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914</v>
      </c>
      <c r="J25" s="59">
        <v>578</v>
      </c>
      <c r="K25" s="59" t="s">
        <v>449</v>
      </c>
      <c r="L25" s="61"/>
      <c r="M25" s="61" t="s">
        <v>450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183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453</v>
      </c>
      <c r="B28" s="257"/>
      <c r="C28" s="257"/>
      <c r="D28" s="257"/>
      <c r="E28" s="257"/>
      <c r="F28" s="257"/>
      <c r="G28" s="257"/>
      <c r="H28" s="258"/>
      <c r="I28" s="73">
        <v>183</v>
      </c>
      <c r="J28" s="73"/>
      <c r="K28" s="73"/>
      <c r="L28" s="74"/>
      <c r="M28" s="74"/>
      <c r="W28" s="62"/>
      <c r="X28" s="75" t="s">
        <v>453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165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454</v>
      </c>
      <c r="B31" s="257"/>
      <c r="C31" s="257"/>
      <c r="D31" s="257"/>
      <c r="E31" s="257"/>
      <c r="F31" s="257"/>
      <c r="G31" s="257"/>
      <c r="H31" s="258"/>
      <c r="I31" s="73">
        <v>165</v>
      </c>
      <c r="J31" s="73"/>
      <c r="K31" s="73"/>
      <c r="L31" s="74"/>
      <c r="M31" s="74"/>
      <c r="W31" s="62"/>
      <c r="X31" s="75" t="s">
        <v>454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914</v>
      </c>
      <c r="J34" s="73">
        <v>578</v>
      </c>
      <c r="K34" s="73" t="s">
        <v>449</v>
      </c>
      <c r="L34" s="74"/>
      <c r="M34" s="74" t="s">
        <v>450</v>
      </c>
      <c r="W34" s="62"/>
      <c r="X34" s="75" t="s">
        <v>32</v>
      </c>
    </row>
    <row r="35" spans="1:25" s="34" customFormat="1" ht="15" x14ac:dyDescent="0.25">
      <c r="A35" s="256" t="s">
        <v>455</v>
      </c>
      <c r="B35" s="257"/>
      <c r="C35" s="257"/>
      <c r="D35" s="257"/>
      <c r="E35" s="257"/>
      <c r="F35" s="257"/>
      <c r="G35" s="257"/>
      <c r="H35" s="258"/>
      <c r="I35" s="73">
        <v>183</v>
      </c>
      <c r="J35" s="73"/>
      <c r="K35" s="73"/>
      <c r="L35" s="74"/>
      <c r="M35" s="74"/>
      <c r="W35" s="62"/>
      <c r="X35" s="75" t="s">
        <v>455</v>
      </c>
    </row>
    <row r="36" spans="1:25" s="34" customFormat="1" ht="15" x14ac:dyDescent="0.25">
      <c r="A36" s="256" t="s">
        <v>456</v>
      </c>
      <c r="B36" s="257"/>
      <c r="C36" s="257"/>
      <c r="D36" s="257"/>
      <c r="E36" s="257"/>
      <c r="F36" s="257"/>
      <c r="G36" s="257"/>
      <c r="H36" s="258"/>
      <c r="I36" s="73">
        <v>165</v>
      </c>
      <c r="J36" s="73"/>
      <c r="K36" s="73"/>
      <c r="L36" s="74"/>
      <c r="M36" s="74"/>
      <c r="W36" s="62"/>
      <c r="X36" s="75" t="s">
        <v>456</v>
      </c>
    </row>
    <row r="37" spans="1:25" s="34" customFormat="1" ht="22.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1262</v>
      </c>
      <c r="J37" s="73"/>
      <c r="K37" s="73"/>
      <c r="L37" s="74"/>
      <c r="M37" s="74" t="s">
        <v>450</v>
      </c>
      <c r="W37" s="62"/>
      <c r="X37" s="75" t="s">
        <v>33</v>
      </c>
    </row>
    <row r="38" spans="1:25" s="34" customFormat="1" ht="22.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1262</v>
      </c>
      <c r="J38" s="73"/>
      <c r="K38" s="73"/>
      <c r="L38" s="74"/>
      <c r="M38" s="74" t="s">
        <v>450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336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675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183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165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252.4</v>
      </c>
      <c r="J44" s="73"/>
      <c r="K44" s="73"/>
      <c r="L44" s="74"/>
      <c r="M44" s="74"/>
      <c r="W44" s="62"/>
      <c r="X44" s="75" t="s">
        <v>40</v>
      </c>
    </row>
    <row r="45" spans="1:25" s="34" customFormat="1" ht="22.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1514.4</v>
      </c>
      <c r="J45" s="59"/>
      <c r="K45" s="59"/>
      <c r="L45" s="61"/>
      <c r="M45" s="61" t="s">
        <v>450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524"/>
  <sheetViews>
    <sheetView tabSelected="1" view="pageBreakPreview" zoomScaleNormal="100" zoomScaleSheetLayoutView="100" workbookViewId="0">
      <pane ySplit="2" topLeftCell="A3" activePane="bottomLeft" state="frozen"/>
      <selection activeCell="A4" sqref="A4"/>
      <selection pane="bottomLeft" activeCell="K2" sqref="K2"/>
    </sheetView>
  </sheetViews>
  <sheetFormatPr defaultColWidth="12.5703125" defaultRowHeight="15.75" customHeight="1" outlineLevelCol="1" x14ac:dyDescent="0.25"/>
  <cols>
    <col min="1" max="1" width="8.140625" style="203" customWidth="1"/>
    <col min="2" max="2" width="9.42578125" style="203" customWidth="1"/>
    <col min="3" max="3" width="44.85546875" style="203" customWidth="1"/>
    <col min="4" max="4" width="9.42578125" style="203" customWidth="1"/>
    <col min="5" max="5" width="12.5703125" style="203"/>
    <col min="6" max="6" width="12.5703125" style="203" customWidth="1"/>
    <col min="7" max="7" width="0.140625" style="203" customWidth="1" outlineLevel="1"/>
    <col min="8" max="8" width="15.140625" style="203" customWidth="1"/>
    <col min="9" max="16384" width="12.5703125" style="2"/>
  </cols>
  <sheetData>
    <row r="1" spans="1:21" ht="81" customHeight="1" x14ac:dyDescent="0.25">
      <c r="A1" s="5" t="s">
        <v>279</v>
      </c>
      <c r="B1" s="5" t="s">
        <v>271</v>
      </c>
      <c r="C1" s="5" t="s">
        <v>280</v>
      </c>
      <c r="D1" s="5" t="s">
        <v>272</v>
      </c>
      <c r="E1" s="5" t="s">
        <v>471</v>
      </c>
      <c r="F1" s="5" t="s">
        <v>472</v>
      </c>
      <c r="G1" s="5" t="str">
        <f>"Стоимость работ с НДС, руб.
с индексом фактической инфляции для расценок ФЕР, ТЕР (август 2022г.) "&amp;('ИФИ, ИПИ'!D12)</f>
        <v>Стоимость работ с НДС, руб.
с индексом фактической инфляции для расценок ФЕР, ТЕР (август 2022г.) 0,98763</v>
      </c>
      <c r="H1" s="5" t="s">
        <v>486</v>
      </c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2.75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/>
      <c r="H2" s="5">
        <v>7</v>
      </c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" x14ac:dyDescent="0.25">
      <c r="A3" s="205">
        <v>1</v>
      </c>
      <c r="B3" s="206" t="s">
        <v>281</v>
      </c>
      <c r="C3" s="207" t="s">
        <v>487</v>
      </c>
      <c r="D3" s="205" t="s">
        <v>497</v>
      </c>
      <c r="E3" s="205">
        <v>3008</v>
      </c>
      <c r="F3" s="204">
        <f>ROUND(E3*1.2,2)</f>
        <v>3609.6</v>
      </c>
      <c r="G3" s="208"/>
      <c r="H3" s="209">
        <f t="shared" ref="H3:H16" si="0">F3</f>
        <v>3609.6</v>
      </c>
      <c r="I3" s="222"/>
      <c r="J3" s="1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5.5" x14ac:dyDescent="0.25">
      <c r="A4" s="205">
        <f>A3+1</f>
        <v>2</v>
      </c>
      <c r="B4" s="206" t="s">
        <v>283</v>
      </c>
      <c r="C4" s="207" t="s">
        <v>135</v>
      </c>
      <c r="D4" s="205" t="s">
        <v>291</v>
      </c>
      <c r="E4" s="205">
        <v>948</v>
      </c>
      <c r="F4" s="204">
        <f t="shared" ref="F4:F28" si="1">ROUND(E4*1.2,2)</f>
        <v>1137.5999999999999</v>
      </c>
      <c r="G4" s="208"/>
      <c r="H4" s="209">
        <f t="shared" si="0"/>
        <v>1137.5999999999999</v>
      </c>
      <c r="I4" s="1"/>
      <c r="J4" s="1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5.5" x14ac:dyDescent="0.25">
      <c r="A5" s="205">
        <f t="shared" ref="A5:A29" si="2">A4+1</f>
        <v>3</v>
      </c>
      <c r="B5" s="206" t="s">
        <v>284</v>
      </c>
      <c r="C5" s="207" t="s">
        <v>488</v>
      </c>
      <c r="D5" s="205" t="s">
        <v>291</v>
      </c>
      <c r="E5" s="205">
        <v>1599</v>
      </c>
      <c r="F5" s="204">
        <f t="shared" si="1"/>
        <v>1918.8</v>
      </c>
      <c r="G5" s="208"/>
      <c r="H5" s="209">
        <f t="shared" si="0"/>
        <v>1918.8</v>
      </c>
      <c r="I5" s="1"/>
      <c r="J5" s="1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2" customFormat="1" ht="25.5" x14ac:dyDescent="0.25">
      <c r="A6" s="205">
        <f t="shared" si="2"/>
        <v>4</v>
      </c>
      <c r="B6" s="210" t="s">
        <v>285</v>
      </c>
      <c r="C6" s="211" t="s">
        <v>489</v>
      </c>
      <c r="D6" s="205" t="s">
        <v>498</v>
      </c>
      <c r="E6" s="205">
        <v>133872</v>
      </c>
      <c r="F6" s="204">
        <f t="shared" si="1"/>
        <v>160646.39999999999</v>
      </c>
      <c r="G6" s="212"/>
      <c r="H6" s="209">
        <f t="shared" si="0"/>
        <v>160646.39999999999</v>
      </c>
      <c r="I6" s="10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39.75" customHeight="1" x14ac:dyDescent="0.25">
      <c r="A7" s="205">
        <f t="shared" si="2"/>
        <v>5</v>
      </c>
      <c r="B7" s="206" t="s">
        <v>286</v>
      </c>
      <c r="C7" s="207" t="s">
        <v>490</v>
      </c>
      <c r="D7" s="205" t="s">
        <v>291</v>
      </c>
      <c r="E7" s="205">
        <v>723</v>
      </c>
      <c r="F7" s="204">
        <f t="shared" si="1"/>
        <v>867.6</v>
      </c>
      <c r="G7" s="208"/>
      <c r="H7" s="209">
        <f t="shared" si="0"/>
        <v>867.6</v>
      </c>
      <c r="I7" s="1"/>
      <c r="J7" s="1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s="31" customFormat="1" ht="40.5" customHeight="1" x14ac:dyDescent="0.25">
      <c r="A8" s="205">
        <f t="shared" si="2"/>
        <v>6</v>
      </c>
      <c r="B8" s="206" t="s">
        <v>287</v>
      </c>
      <c r="C8" s="207" t="s">
        <v>491</v>
      </c>
      <c r="D8" s="205" t="s">
        <v>291</v>
      </c>
      <c r="E8" s="205">
        <v>1337</v>
      </c>
      <c r="F8" s="204">
        <f t="shared" si="1"/>
        <v>1604.4</v>
      </c>
      <c r="G8" s="208"/>
      <c r="H8" s="209">
        <f t="shared" ref="H8" si="3">F8</f>
        <v>1604.4</v>
      </c>
      <c r="I8" s="1"/>
      <c r="J8" s="1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38.25" x14ac:dyDescent="0.25">
      <c r="A9" s="205">
        <f t="shared" si="2"/>
        <v>7</v>
      </c>
      <c r="B9" s="206" t="s">
        <v>288</v>
      </c>
      <c r="C9" s="207" t="s">
        <v>492</v>
      </c>
      <c r="D9" s="205" t="s">
        <v>499</v>
      </c>
      <c r="E9" s="205">
        <v>1642</v>
      </c>
      <c r="F9" s="204">
        <f t="shared" si="1"/>
        <v>1970.4</v>
      </c>
      <c r="G9" s="208"/>
      <c r="H9" s="209">
        <f t="shared" si="0"/>
        <v>1970.4</v>
      </c>
      <c r="I9" s="1"/>
      <c r="J9" s="1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5" x14ac:dyDescent="0.25">
      <c r="A10" s="205">
        <f t="shared" si="2"/>
        <v>8</v>
      </c>
      <c r="B10" s="206" t="s">
        <v>289</v>
      </c>
      <c r="C10" s="207" t="s">
        <v>493</v>
      </c>
      <c r="D10" s="205" t="s">
        <v>282</v>
      </c>
      <c r="E10" s="205">
        <v>5442</v>
      </c>
      <c r="F10" s="204">
        <f t="shared" si="1"/>
        <v>6530.4</v>
      </c>
      <c r="G10" s="208"/>
      <c r="H10" s="209">
        <f t="shared" si="0"/>
        <v>6530.4</v>
      </c>
      <c r="I10" s="1"/>
      <c r="J10" s="1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5" x14ac:dyDescent="0.25">
      <c r="A11" s="205">
        <f t="shared" si="2"/>
        <v>9</v>
      </c>
      <c r="B11" s="206" t="s">
        <v>290</v>
      </c>
      <c r="C11" s="207" t="s">
        <v>494</v>
      </c>
      <c r="D11" s="205" t="s">
        <v>278</v>
      </c>
      <c r="E11" s="205">
        <v>1451</v>
      </c>
      <c r="F11" s="204">
        <f t="shared" si="1"/>
        <v>1741.2</v>
      </c>
      <c r="G11" s="208"/>
      <c r="H11" s="209">
        <f t="shared" si="0"/>
        <v>1741.2</v>
      </c>
      <c r="I11" s="1"/>
      <c r="J11" s="1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5.5" x14ac:dyDescent="0.25">
      <c r="A12" s="205">
        <f t="shared" si="2"/>
        <v>10</v>
      </c>
      <c r="B12" s="206" t="s">
        <v>292</v>
      </c>
      <c r="C12" s="207" t="s">
        <v>495</v>
      </c>
      <c r="D12" s="205" t="s">
        <v>500</v>
      </c>
      <c r="E12" s="205">
        <v>432</v>
      </c>
      <c r="F12" s="204">
        <f t="shared" si="1"/>
        <v>518.4</v>
      </c>
      <c r="G12" s="208"/>
      <c r="H12" s="209">
        <f t="shared" si="0"/>
        <v>518.4</v>
      </c>
      <c r="I12" s="1"/>
      <c r="J12" s="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5.5" x14ac:dyDescent="0.25">
      <c r="A13" s="205">
        <f t="shared" si="2"/>
        <v>11</v>
      </c>
      <c r="B13" s="206" t="s">
        <v>294</v>
      </c>
      <c r="C13" s="207" t="s">
        <v>496</v>
      </c>
      <c r="D13" s="205" t="s">
        <v>277</v>
      </c>
      <c r="E13" s="205">
        <v>282</v>
      </c>
      <c r="F13" s="204">
        <f t="shared" si="1"/>
        <v>338.4</v>
      </c>
      <c r="G13" s="208"/>
      <c r="H13" s="209">
        <f t="shared" si="0"/>
        <v>338.4</v>
      </c>
      <c r="I13" s="1"/>
      <c r="J13" s="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38.25" x14ac:dyDescent="0.25">
      <c r="A14" s="205">
        <f t="shared" si="2"/>
        <v>12</v>
      </c>
      <c r="B14" s="206" t="s">
        <v>295</v>
      </c>
      <c r="C14" s="207" t="s">
        <v>501</v>
      </c>
      <c r="D14" s="205" t="s">
        <v>500</v>
      </c>
      <c r="E14" s="205">
        <v>205</v>
      </c>
      <c r="F14" s="204">
        <f t="shared" si="1"/>
        <v>246</v>
      </c>
      <c r="G14" s="208"/>
      <c r="H14" s="209">
        <f t="shared" si="0"/>
        <v>246</v>
      </c>
      <c r="I14" s="1"/>
      <c r="J14" s="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5.5" x14ac:dyDescent="0.25">
      <c r="A15" s="205">
        <f t="shared" si="2"/>
        <v>13</v>
      </c>
      <c r="B15" s="206" t="s">
        <v>296</v>
      </c>
      <c r="C15" s="207" t="s">
        <v>171</v>
      </c>
      <c r="D15" s="213" t="s">
        <v>304</v>
      </c>
      <c r="E15" s="204">
        <v>122987</v>
      </c>
      <c r="F15" s="204">
        <f t="shared" si="1"/>
        <v>147584.4</v>
      </c>
      <c r="G15" s="208"/>
      <c r="H15" s="209">
        <f t="shared" si="0"/>
        <v>147584.4</v>
      </c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5" x14ac:dyDescent="0.25">
      <c r="A16" s="205">
        <f t="shared" si="2"/>
        <v>14</v>
      </c>
      <c r="B16" s="206" t="s">
        <v>297</v>
      </c>
      <c r="C16" s="207" t="s">
        <v>473</v>
      </c>
      <c r="D16" s="213" t="s">
        <v>304</v>
      </c>
      <c r="E16" s="204">
        <v>58420</v>
      </c>
      <c r="F16" s="204">
        <f t="shared" si="1"/>
        <v>70104</v>
      </c>
      <c r="G16" s="208"/>
      <c r="H16" s="209">
        <f t="shared" si="0"/>
        <v>70104</v>
      </c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5.5" x14ac:dyDescent="0.25">
      <c r="A17" s="205">
        <f t="shared" si="2"/>
        <v>15</v>
      </c>
      <c r="B17" s="206" t="s">
        <v>298</v>
      </c>
      <c r="C17" s="207" t="s">
        <v>503</v>
      </c>
      <c r="D17" s="213" t="s">
        <v>293</v>
      </c>
      <c r="E17" s="204">
        <v>505</v>
      </c>
      <c r="F17" s="204">
        <f t="shared" si="1"/>
        <v>606</v>
      </c>
      <c r="G17" s="208"/>
      <c r="H17" s="209">
        <f t="shared" ref="H17:H27" si="4">F17</f>
        <v>606</v>
      </c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5.5" x14ac:dyDescent="0.25">
      <c r="A18" s="205">
        <f t="shared" si="2"/>
        <v>16</v>
      </c>
      <c r="B18" s="206" t="s">
        <v>299</v>
      </c>
      <c r="C18" s="207" t="s">
        <v>504</v>
      </c>
      <c r="D18" s="213" t="s">
        <v>277</v>
      </c>
      <c r="E18" s="204">
        <v>95586</v>
      </c>
      <c r="F18" s="204">
        <f t="shared" si="1"/>
        <v>114703.2</v>
      </c>
      <c r="G18" s="208"/>
      <c r="H18" s="209">
        <f t="shared" si="4"/>
        <v>114703.2</v>
      </c>
      <c r="I18" s="1"/>
      <c r="J18" s="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5.5" x14ac:dyDescent="0.25">
      <c r="A19" s="205">
        <f t="shared" si="2"/>
        <v>17</v>
      </c>
      <c r="B19" s="206" t="s">
        <v>300</v>
      </c>
      <c r="C19" s="207" t="s">
        <v>200</v>
      </c>
      <c r="D19" s="213" t="s">
        <v>277</v>
      </c>
      <c r="E19" s="204">
        <v>17167</v>
      </c>
      <c r="F19" s="204">
        <f t="shared" si="1"/>
        <v>20600.400000000001</v>
      </c>
      <c r="G19" s="208"/>
      <c r="H19" s="209">
        <f t="shared" si="4"/>
        <v>20600.400000000001</v>
      </c>
      <c r="I19" s="1"/>
      <c r="J19" s="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5.5" x14ac:dyDescent="0.25">
      <c r="A20" s="205">
        <f t="shared" si="2"/>
        <v>18</v>
      </c>
      <c r="B20" s="206" t="s">
        <v>301</v>
      </c>
      <c r="C20" s="207" t="s">
        <v>506</v>
      </c>
      <c r="D20" s="213" t="s">
        <v>277</v>
      </c>
      <c r="E20" s="204">
        <v>91798</v>
      </c>
      <c r="F20" s="204">
        <f t="shared" si="1"/>
        <v>110157.6</v>
      </c>
      <c r="G20" s="208"/>
      <c r="H20" s="209">
        <f t="shared" si="4"/>
        <v>110157.6</v>
      </c>
      <c r="I20" s="1"/>
      <c r="J20" s="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5.5" x14ac:dyDescent="0.25">
      <c r="A21" s="205">
        <f t="shared" si="2"/>
        <v>19</v>
      </c>
      <c r="B21" s="206" t="s">
        <v>302</v>
      </c>
      <c r="C21" s="207" t="s">
        <v>213</v>
      </c>
      <c r="D21" s="213" t="s">
        <v>276</v>
      </c>
      <c r="E21" s="204">
        <v>1470</v>
      </c>
      <c r="F21" s="204">
        <f t="shared" si="1"/>
        <v>1764</v>
      </c>
      <c r="G21" s="208"/>
      <c r="H21" s="209">
        <f t="shared" si="4"/>
        <v>1764</v>
      </c>
      <c r="I21" s="1"/>
      <c r="J21" s="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5.5" x14ac:dyDescent="0.25">
      <c r="A22" s="205">
        <f t="shared" si="2"/>
        <v>20</v>
      </c>
      <c r="B22" s="206" t="s">
        <v>303</v>
      </c>
      <c r="C22" s="207" t="s">
        <v>507</v>
      </c>
      <c r="D22" s="213" t="s">
        <v>276</v>
      </c>
      <c r="E22" s="204">
        <v>495</v>
      </c>
      <c r="F22" s="204">
        <f t="shared" si="1"/>
        <v>594</v>
      </c>
      <c r="G22" s="208"/>
      <c r="H22" s="209">
        <f t="shared" si="4"/>
        <v>594</v>
      </c>
      <c r="I22" s="1"/>
      <c r="J22" s="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63.75" x14ac:dyDescent="0.25">
      <c r="A23" s="205">
        <f t="shared" si="2"/>
        <v>21</v>
      </c>
      <c r="B23" s="206" t="s">
        <v>305</v>
      </c>
      <c r="C23" s="207" t="s">
        <v>509</v>
      </c>
      <c r="D23" s="213" t="s">
        <v>273</v>
      </c>
      <c r="E23" s="204">
        <v>182746</v>
      </c>
      <c r="F23" s="204">
        <f t="shared" si="1"/>
        <v>219295.2</v>
      </c>
      <c r="G23" s="208"/>
      <c r="H23" s="209">
        <f t="shared" si="4"/>
        <v>219295.2</v>
      </c>
      <c r="I23" s="1"/>
      <c r="J23" s="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51" x14ac:dyDescent="0.25">
      <c r="A24" s="205">
        <f t="shared" si="2"/>
        <v>22</v>
      </c>
      <c r="B24" s="206" t="s">
        <v>306</v>
      </c>
      <c r="C24" s="207" t="s">
        <v>510</v>
      </c>
      <c r="D24" s="213" t="s">
        <v>273</v>
      </c>
      <c r="E24" s="204">
        <v>295225</v>
      </c>
      <c r="F24" s="204">
        <f t="shared" si="1"/>
        <v>354270</v>
      </c>
      <c r="G24" s="208"/>
      <c r="H24" s="209">
        <f t="shared" si="4"/>
        <v>354270</v>
      </c>
      <c r="I24" s="1"/>
      <c r="J24" s="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5.5" x14ac:dyDescent="0.25">
      <c r="A25" s="205">
        <f t="shared" si="2"/>
        <v>23</v>
      </c>
      <c r="B25" s="206" t="s">
        <v>307</v>
      </c>
      <c r="C25" s="214" t="s">
        <v>514</v>
      </c>
      <c r="D25" s="213" t="s">
        <v>278</v>
      </c>
      <c r="E25" s="204">
        <v>1380202</v>
      </c>
      <c r="F25" s="204">
        <f t="shared" si="1"/>
        <v>1656242.4</v>
      </c>
      <c r="G25" s="208"/>
      <c r="H25" s="209">
        <f t="shared" si="4"/>
        <v>1656242.4</v>
      </c>
      <c r="I25" s="1"/>
      <c r="J25" s="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5" x14ac:dyDescent="0.25">
      <c r="A26" s="205">
        <f t="shared" si="2"/>
        <v>24</v>
      </c>
      <c r="B26" s="206" t="s">
        <v>308</v>
      </c>
      <c r="C26" s="207" t="s">
        <v>250</v>
      </c>
      <c r="D26" s="213" t="s">
        <v>278</v>
      </c>
      <c r="E26" s="204">
        <v>17766</v>
      </c>
      <c r="F26" s="204">
        <f t="shared" si="1"/>
        <v>21319.200000000001</v>
      </c>
      <c r="G26" s="208"/>
      <c r="H26" s="209">
        <f t="shared" si="4"/>
        <v>21319.200000000001</v>
      </c>
      <c r="I26" s="1"/>
      <c r="J26" s="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38.25" x14ac:dyDescent="0.25">
      <c r="A27" s="205">
        <f t="shared" si="2"/>
        <v>25</v>
      </c>
      <c r="B27" s="206" t="s">
        <v>309</v>
      </c>
      <c r="C27" s="214" t="s">
        <v>515</v>
      </c>
      <c r="D27" s="213" t="s">
        <v>274</v>
      </c>
      <c r="E27" s="204">
        <v>654230</v>
      </c>
      <c r="F27" s="204">
        <f t="shared" si="1"/>
        <v>785076</v>
      </c>
      <c r="G27" s="208"/>
      <c r="H27" s="209">
        <f t="shared" si="4"/>
        <v>785076</v>
      </c>
      <c r="I27" s="1"/>
      <c r="J27" s="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s="31" customFormat="1" ht="15" x14ac:dyDescent="0.25">
      <c r="A28" s="205">
        <f t="shared" si="2"/>
        <v>26</v>
      </c>
      <c r="B28" s="206" t="s">
        <v>310</v>
      </c>
      <c r="C28" s="207" t="s">
        <v>332</v>
      </c>
      <c r="D28" s="213" t="s">
        <v>513</v>
      </c>
      <c r="E28" s="204">
        <v>1262</v>
      </c>
      <c r="F28" s="204">
        <f t="shared" si="1"/>
        <v>1514.4</v>
      </c>
      <c r="G28" s="208"/>
      <c r="H28" s="209">
        <f t="shared" ref="H28" si="5">F28</f>
        <v>1514.4</v>
      </c>
      <c r="I28" s="1"/>
      <c r="J28" s="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38.25" x14ac:dyDescent="0.25">
      <c r="A29" s="205">
        <f t="shared" si="2"/>
        <v>27</v>
      </c>
      <c r="B29" s="213" t="s">
        <v>311</v>
      </c>
      <c r="C29" s="207" t="s">
        <v>465</v>
      </c>
      <c r="D29" s="213" t="s">
        <v>275</v>
      </c>
      <c r="E29" s="204">
        <v>14500</v>
      </c>
      <c r="F29" s="204">
        <v>14500</v>
      </c>
      <c r="G29" s="215">
        <f>ROUND(F29*'ИФИ, ИПИ'!$D$12,2)</f>
        <v>14320.64</v>
      </c>
      <c r="H29" s="215">
        <f>ROUND(G29*'ИФИ, ИПИ'!$D$20,2)</f>
        <v>15024.36</v>
      </c>
      <c r="I29" s="1"/>
      <c r="J29" s="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0.25" customHeight="1" thickBot="1" x14ac:dyDescent="0.3">
      <c r="A30" s="227" t="s">
        <v>312</v>
      </c>
      <c r="B30" s="228"/>
      <c r="C30" s="228"/>
      <c r="D30" s="229"/>
      <c r="E30" s="223">
        <f>SUM(E3:E29)</f>
        <v>3085300</v>
      </c>
      <c r="F30" s="223">
        <f>SUM(F3:F29)</f>
        <v>3699460</v>
      </c>
      <c r="G30" s="223">
        <f>SUM(G3:G29)</f>
        <v>14320.64</v>
      </c>
      <c r="H30" s="223">
        <f>SUM(H3:H29)</f>
        <v>3699984.36</v>
      </c>
      <c r="I30" s="8"/>
      <c r="J30" s="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s="31" customFormat="1" ht="48" customHeight="1" thickBot="1" x14ac:dyDescent="0.3">
      <c r="A31" s="232" t="s">
        <v>518</v>
      </c>
      <c r="B31" s="233"/>
      <c r="C31" s="233"/>
      <c r="D31" s="224" t="s">
        <v>517</v>
      </c>
      <c r="E31" s="225"/>
      <c r="F31" s="225"/>
      <c r="G31" s="225"/>
      <c r="H31" s="226">
        <f>H30</f>
        <v>3699984.36</v>
      </c>
      <c r="I31" s="8"/>
      <c r="J31" s="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2.75" x14ac:dyDescent="0.25">
      <c r="A32" s="216"/>
      <c r="B32" s="217"/>
      <c r="C32" s="217"/>
      <c r="D32" s="217"/>
      <c r="E32" s="91"/>
      <c r="F32" s="91"/>
      <c r="G32" s="91"/>
      <c r="H32" s="91"/>
      <c r="I32" s="8"/>
      <c r="J32" s="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2.75" x14ac:dyDescent="0.25">
      <c r="A33" s="218" t="s">
        <v>313</v>
      </c>
      <c r="B33" s="219"/>
      <c r="C33" s="218"/>
      <c r="D33" s="220"/>
      <c r="E33" s="6"/>
      <c r="F33" s="6"/>
      <c r="G33" s="6"/>
      <c r="H33" s="6"/>
      <c r="I33" s="1"/>
      <c r="J33" s="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4" customHeight="1" x14ac:dyDescent="0.25">
      <c r="A34" s="230" t="s">
        <v>457</v>
      </c>
      <c r="B34" s="231"/>
      <c r="C34" s="231"/>
      <c r="D34" s="231"/>
      <c r="E34" s="231"/>
      <c r="F34" s="231"/>
      <c r="G34" s="231"/>
      <c r="H34" s="231"/>
      <c r="I34" s="1"/>
      <c r="J34" s="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40.5" customHeight="1" x14ac:dyDescent="0.25">
      <c r="A35" s="230" t="s">
        <v>470</v>
      </c>
      <c r="B35" s="230"/>
      <c r="C35" s="230"/>
      <c r="D35" s="230"/>
      <c r="E35" s="230"/>
      <c r="F35" s="230"/>
      <c r="G35" s="230"/>
      <c r="H35" s="230"/>
      <c r="I35" s="1"/>
      <c r="J35" s="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2.75" x14ac:dyDescent="0.25">
      <c r="A36" s="218" t="s">
        <v>516</v>
      </c>
      <c r="B36" s="219"/>
      <c r="C36" s="221"/>
      <c r="D36" s="220"/>
      <c r="E36" s="6"/>
      <c r="F36" s="6"/>
      <c r="G36" s="6"/>
      <c r="H36" s="6"/>
      <c r="I36" s="1"/>
      <c r="J36" s="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2.75" x14ac:dyDescent="0.25">
      <c r="A37" s="6"/>
      <c r="B37" s="220"/>
      <c r="C37" s="202"/>
      <c r="D37" s="220"/>
      <c r="E37" s="6"/>
      <c r="F37" s="6"/>
      <c r="G37" s="6"/>
      <c r="H37" s="6"/>
      <c r="I37" s="1"/>
      <c r="J37" s="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2.75" x14ac:dyDescent="0.25">
      <c r="A38" s="6"/>
      <c r="B38" s="220"/>
      <c r="C38" s="202"/>
      <c r="D38" s="220"/>
      <c r="E38" s="6"/>
      <c r="F38" s="6"/>
      <c r="G38" s="6"/>
      <c r="H38" s="6"/>
      <c r="I38" s="1"/>
      <c r="J38" s="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2.75" x14ac:dyDescent="0.25">
      <c r="A39" s="6"/>
      <c r="B39" s="220"/>
      <c r="C39" s="202"/>
      <c r="D39" s="220"/>
      <c r="E39" s="6"/>
      <c r="F39" s="6"/>
      <c r="G39" s="6"/>
      <c r="H39" s="6"/>
      <c r="I39" s="1"/>
      <c r="J39" s="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2.75" x14ac:dyDescent="0.25">
      <c r="A40" s="7"/>
      <c r="B40" s="220"/>
      <c r="C40" s="7"/>
      <c r="D40" s="7"/>
      <c r="E40" s="7"/>
      <c r="F40" s="7"/>
      <c r="G40" s="7"/>
      <c r="H40" s="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2.75" x14ac:dyDescent="0.25">
      <c r="A41" s="7"/>
      <c r="B41" s="220"/>
      <c r="C41" s="7"/>
      <c r="D41" s="7"/>
      <c r="E41" s="7"/>
      <c r="F41" s="7"/>
      <c r="G41" s="7"/>
      <c r="H41" s="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2.75" x14ac:dyDescent="0.25">
      <c r="A42" s="7"/>
      <c r="B42" s="220"/>
      <c r="C42" s="7"/>
      <c r="D42" s="7"/>
      <c r="E42" s="7"/>
      <c r="F42" s="7"/>
      <c r="G42" s="7"/>
      <c r="H42" s="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2.75" x14ac:dyDescent="0.25">
      <c r="A43" s="7"/>
      <c r="B43" s="220"/>
      <c r="C43" s="7"/>
      <c r="D43" s="7"/>
      <c r="E43" s="7"/>
      <c r="F43" s="7"/>
      <c r="G43" s="7"/>
      <c r="H43" s="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2.75" x14ac:dyDescent="0.25">
      <c r="A44" s="7"/>
      <c r="B44" s="220"/>
      <c r="C44" s="7"/>
      <c r="D44" s="7"/>
      <c r="E44" s="7"/>
      <c r="F44" s="7"/>
      <c r="G44" s="7"/>
      <c r="H44" s="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2.75" x14ac:dyDescent="0.25">
      <c r="A45" s="7"/>
      <c r="B45" s="220"/>
      <c r="C45" s="7"/>
      <c r="D45" s="7"/>
      <c r="E45" s="7"/>
      <c r="F45" s="7"/>
      <c r="G45" s="7"/>
      <c r="H45" s="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2.75" x14ac:dyDescent="0.25">
      <c r="A46" s="7"/>
      <c r="B46" s="220"/>
      <c r="C46" s="7"/>
      <c r="D46" s="7"/>
      <c r="E46" s="7"/>
      <c r="F46" s="7"/>
      <c r="G46" s="7"/>
      <c r="H46" s="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2.75" x14ac:dyDescent="0.25">
      <c r="A47" s="7"/>
      <c r="B47" s="220"/>
      <c r="C47" s="7"/>
      <c r="D47" s="7"/>
      <c r="E47" s="7"/>
      <c r="F47" s="7"/>
      <c r="G47" s="7"/>
      <c r="H47" s="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2.75" x14ac:dyDescent="0.25">
      <c r="A48" s="7"/>
      <c r="B48" s="220"/>
      <c r="C48" s="7"/>
      <c r="D48" s="7"/>
      <c r="E48" s="7"/>
      <c r="F48" s="7"/>
      <c r="G48" s="7"/>
      <c r="H48" s="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2.75" x14ac:dyDescent="0.25">
      <c r="A49" s="7"/>
      <c r="B49" s="220"/>
      <c r="C49" s="7"/>
      <c r="D49" s="7"/>
      <c r="E49" s="7"/>
      <c r="F49" s="7"/>
      <c r="G49" s="7"/>
      <c r="H49" s="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2.75" x14ac:dyDescent="0.25">
      <c r="A50" s="7"/>
      <c r="B50" s="220"/>
      <c r="C50" s="7"/>
      <c r="D50" s="7"/>
      <c r="E50" s="7"/>
      <c r="F50" s="7"/>
      <c r="G50" s="7"/>
      <c r="H50" s="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2.75" x14ac:dyDescent="0.25">
      <c r="A51" s="7"/>
      <c r="B51" s="220"/>
      <c r="C51" s="7"/>
      <c r="D51" s="7"/>
      <c r="E51" s="7"/>
      <c r="F51" s="7"/>
      <c r="G51" s="7"/>
      <c r="H51" s="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2.75" x14ac:dyDescent="0.25">
      <c r="A52" s="7"/>
      <c r="B52" s="220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2.75" x14ac:dyDescent="0.25">
      <c r="A53" s="7"/>
      <c r="B53" s="220"/>
      <c r="C53" s="7"/>
      <c r="D53" s="7"/>
      <c r="E53" s="7"/>
      <c r="F53" s="7"/>
      <c r="G53" s="7"/>
      <c r="H53" s="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2.75" x14ac:dyDescent="0.25">
      <c r="A54" s="7"/>
      <c r="B54" s="220"/>
      <c r="C54" s="7"/>
      <c r="D54" s="7"/>
      <c r="E54" s="7"/>
      <c r="F54" s="7"/>
      <c r="G54" s="7"/>
      <c r="H54" s="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2.75" x14ac:dyDescent="0.25">
      <c r="A55" s="7"/>
      <c r="B55" s="220"/>
      <c r="C55" s="7"/>
      <c r="D55" s="7"/>
      <c r="E55" s="7"/>
      <c r="F55" s="7"/>
      <c r="G55" s="7"/>
      <c r="H55" s="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2.75" x14ac:dyDescent="0.25">
      <c r="A56" s="7"/>
      <c r="B56" s="220"/>
      <c r="C56" s="7"/>
      <c r="D56" s="7"/>
      <c r="E56" s="7"/>
      <c r="F56" s="7"/>
      <c r="G56" s="7"/>
      <c r="H56" s="7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2.75" x14ac:dyDescent="0.25">
      <c r="A57" s="7"/>
      <c r="B57" s="220"/>
      <c r="C57" s="7"/>
      <c r="D57" s="7"/>
      <c r="E57" s="7"/>
      <c r="F57" s="7"/>
      <c r="G57" s="7"/>
      <c r="H57" s="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2.75" x14ac:dyDescent="0.25">
      <c r="A58" s="7"/>
      <c r="B58" s="220"/>
      <c r="C58" s="7"/>
      <c r="D58" s="7"/>
      <c r="E58" s="7"/>
      <c r="F58" s="7"/>
      <c r="G58" s="7"/>
      <c r="H58" s="7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2.75" x14ac:dyDescent="0.25">
      <c r="A59" s="7"/>
      <c r="B59" s="220"/>
      <c r="C59" s="7"/>
      <c r="D59" s="7"/>
      <c r="E59" s="7"/>
      <c r="F59" s="7"/>
      <c r="G59" s="7"/>
      <c r="H59" s="7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2.75" x14ac:dyDescent="0.25">
      <c r="A60" s="7"/>
      <c r="B60" s="220"/>
      <c r="C60" s="7"/>
      <c r="D60" s="7"/>
      <c r="E60" s="7"/>
      <c r="F60" s="7"/>
      <c r="G60" s="7"/>
      <c r="H60" s="7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2.75" x14ac:dyDescent="0.25">
      <c r="A61" s="7"/>
      <c r="B61" s="220"/>
      <c r="C61" s="7"/>
      <c r="D61" s="7"/>
      <c r="E61" s="7"/>
      <c r="F61" s="7"/>
      <c r="G61" s="7"/>
      <c r="H61" s="7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2.75" x14ac:dyDescent="0.25">
      <c r="A62" s="7"/>
      <c r="B62" s="220"/>
      <c r="C62" s="7"/>
      <c r="D62" s="7"/>
      <c r="E62" s="7"/>
      <c r="F62" s="7"/>
      <c r="G62" s="7"/>
      <c r="H62" s="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2.75" x14ac:dyDescent="0.25">
      <c r="A63" s="7"/>
      <c r="B63" s="220"/>
      <c r="C63" s="7"/>
      <c r="D63" s="7"/>
      <c r="E63" s="7"/>
      <c r="F63" s="7"/>
      <c r="G63" s="7"/>
      <c r="H63" s="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2.75" x14ac:dyDescent="0.25">
      <c r="A64" s="7"/>
      <c r="B64" s="220"/>
      <c r="C64" s="7"/>
      <c r="D64" s="7"/>
      <c r="E64" s="7"/>
      <c r="F64" s="7"/>
      <c r="G64" s="7"/>
      <c r="H64" s="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2.75" x14ac:dyDescent="0.25">
      <c r="A65" s="7"/>
      <c r="B65" s="220"/>
      <c r="C65" s="7"/>
      <c r="D65" s="7"/>
      <c r="E65" s="7"/>
      <c r="F65" s="7"/>
      <c r="G65" s="7"/>
      <c r="H65" s="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2.75" x14ac:dyDescent="0.25">
      <c r="A66" s="7"/>
      <c r="B66" s="220"/>
      <c r="C66" s="7"/>
      <c r="D66" s="7"/>
      <c r="E66" s="7"/>
      <c r="F66" s="7"/>
      <c r="G66" s="7"/>
      <c r="H66" s="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2.75" x14ac:dyDescent="0.25">
      <c r="A67" s="7"/>
      <c r="B67" s="220"/>
      <c r="C67" s="7"/>
      <c r="D67" s="7"/>
      <c r="E67" s="7"/>
      <c r="F67" s="7"/>
      <c r="G67" s="7"/>
      <c r="H67" s="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2.75" x14ac:dyDescent="0.25">
      <c r="A68" s="7"/>
      <c r="B68" s="220"/>
      <c r="C68" s="7"/>
      <c r="D68" s="7"/>
      <c r="E68" s="7"/>
      <c r="F68" s="7"/>
      <c r="G68" s="7"/>
      <c r="H68" s="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2.75" x14ac:dyDescent="0.25">
      <c r="A69" s="7"/>
      <c r="B69" s="220"/>
      <c r="C69" s="7"/>
      <c r="D69" s="7"/>
      <c r="E69" s="7"/>
      <c r="F69" s="7"/>
      <c r="G69" s="7"/>
      <c r="H69" s="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2.75" x14ac:dyDescent="0.25">
      <c r="A70" s="7"/>
      <c r="B70" s="220"/>
      <c r="C70" s="7"/>
      <c r="D70" s="7"/>
      <c r="E70" s="7"/>
      <c r="F70" s="7"/>
      <c r="G70" s="7"/>
      <c r="H70" s="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2.75" x14ac:dyDescent="0.25">
      <c r="A71" s="7"/>
      <c r="B71" s="220"/>
      <c r="C71" s="7"/>
      <c r="D71" s="7"/>
      <c r="E71" s="7"/>
      <c r="F71" s="7"/>
      <c r="G71" s="7"/>
      <c r="H71" s="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2.75" x14ac:dyDescent="0.25">
      <c r="A72" s="7"/>
      <c r="B72" s="220"/>
      <c r="C72" s="7"/>
      <c r="D72" s="7"/>
      <c r="E72" s="7"/>
      <c r="F72" s="7"/>
      <c r="G72" s="7"/>
      <c r="H72" s="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2.75" x14ac:dyDescent="0.25">
      <c r="A73" s="7"/>
      <c r="B73" s="220"/>
      <c r="C73" s="7"/>
      <c r="D73" s="7"/>
      <c r="E73" s="7"/>
      <c r="F73" s="7"/>
      <c r="G73" s="7"/>
      <c r="H73" s="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2.75" x14ac:dyDescent="0.25">
      <c r="A74" s="7"/>
      <c r="B74" s="220"/>
      <c r="C74" s="7"/>
      <c r="D74" s="7"/>
      <c r="E74" s="7"/>
      <c r="F74" s="7"/>
      <c r="G74" s="7"/>
      <c r="H74" s="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2.75" x14ac:dyDescent="0.25">
      <c r="A75" s="7"/>
      <c r="B75" s="220"/>
      <c r="C75" s="7"/>
      <c r="D75" s="7"/>
      <c r="E75" s="7"/>
      <c r="F75" s="7"/>
      <c r="G75" s="7"/>
      <c r="H75" s="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2.75" x14ac:dyDescent="0.25">
      <c r="A76" s="7"/>
      <c r="B76" s="220"/>
      <c r="C76" s="7"/>
      <c r="D76" s="7"/>
      <c r="E76" s="7"/>
      <c r="F76" s="7"/>
      <c r="G76" s="7"/>
      <c r="H76" s="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2.75" x14ac:dyDescent="0.25">
      <c r="A77" s="7"/>
      <c r="B77" s="220"/>
      <c r="C77" s="7"/>
      <c r="D77" s="7"/>
      <c r="E77" s="7"/>
      <c r="F77" s="7"/>
      <c r="G77" s="7"/>
      <c r="H77" s="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2.75" x14ac:dyDescent="0.25">
      <c r="A78" s="7"/>
      <c r="B78" s="220"/>
      <c r="C78" s="7"/>
      <c r="D78" s="7"/>
      <c r="E78" s="7"/>
      <c r="F78" s="7"/>
      <c r="G78" s="7"/>
      <c r="H78" s="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2.75" x14ac:dyDescent="0.25">
      <c r="A79" s="7"/>
      <c r="B79" s="220"/>
      <c r="C79" s="7"/>
      <c r="D79" s="7"/>
      <c r="E79" s="7"/>
      <c r="F79" s="7"/>
      <c r="G79" s="7"/>
      <c r="H79" s="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2.75" x14ac:dyDescent="0.25">
      <c r="A80" s="7"/>
      <c r="B80" s="220"/>
      <c r="C80" s="7"/>
      <c r="D80" s="7"/>
      <c r="E80" s="7"/>
      <c r="F80" s="7"/>
      <c r="G80" s="7"/>
      <c r="H80" s="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2.75" x14ac:dyDescent="0.25">
      <c r="A81" s="7"/>
      <c r="B81" s="220"/>
      <c r="C81" s="7"/>
      <c r="D81" s="7"/>
      <c r="E81" s="7"/>
      <c r="F81" s="7"/>
      <c r="G81" s="7"/>
      <c r="H81" s="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2.75" x14ac:dyDescent="0.25">
      <c r="A82" s="7"/>
      <c r="B82" s="220"/>
      <c r="C82" s="7"/>
      <c r="D82" s="7"/>
      <c r="E82" s="7"/>
      <c r="F82" s="7"/>
      <c r="G82" s="7"/>
      <c r="H82" s="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2.75" x14ac:dyDescent="0.25">
      <c r="A83" s="7"/>
      <c r="B83" s="220"/>
      <c r="C83" s="7"/>
      <c r="D83" s="7"/>
      <c r="E83" s="7"/>
      <c r="F83" s="7"/>
      <c r="G83" s="7"/>
      <c r="H83" s="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2.75" x14ac:dyDescent="0.25">
      <c r="A84" s="7"/>
      <c r="B84" s="220"/>
      <c r="C84" s="7"/>
      <c r="D84" s="7"/>
      <c r="E84" s="7"/>
      <c r="F84" s="7"/>
      <c r="G84" s="7"/>
      <c r="H84" s="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2.75" x14ac:dyDescent="0.25">
      <c r="A85" s="7"/>
      <c r="B85" s="220"/>
      <c r="C85" s="7"/>
      <c r="D85" s="7"/>
      <c r="E85" s="7"/>
      <c r="F85" s="7"/>
      <c r="G85" s="7"/>
      <c r="H85" s="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2.75" x14ac:dyDescent="0.25">
      <c r="A86" s="7"/>
      <c r="B86" s="220"/>
      <c r="C86" s="7"/>
      <c r="D86" s="7"/>
      <c r="E86" s="7"/>
      <c r="F86" s="7"/>
      <c r="G86" s="7"/>
      <c r="H86" s="7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2.75" x14ac:dyDescent="0.25">
      <c r="A87" s="7"/>
      <c r="B87" s="220"/>
      <c r="C87" s="7"/>
      <c r="D87" s="7"/>
      <c r="E87" s="7"/>
      <c r="F87" s="7"/>
      <c r="G87" s="7"/>
      <c r="H87" s="7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2.75" x14ac:dyDescent="0.25">
      <c r="A88" s="7"/>
      <c r="B88" s="220"/>
      <c r="C88" s="7"/>
      <c r="D88" s="7"/>
      <c r="E88" s="7"/>
      <c r="F88" s="7"/>
      <c r="G88" s="7"/>
      <c r="H88" s="7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2.75" x14ac:dyDescent="0.25">
      <c r="A89" s="7"/>
      <c r="B89" s="220"/>
      <c r="C89" s="7"/>
      <c r="D89" s="7"/>
      <c r="E89" s="7"/>
      <c r="F89" s="7"/>
      <c r="G89" s="7"/>
      <c r="H89" s="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2.75" x14ac:dyDescent="0.25">
      <c r="A90" s="7"/>
      <c r="B90" s="220"/>
      <c r="C90" s="7"/>
      <c r="D90" s="7"/>
      <c r="E90" s="7"/>
      <c r="F90" s="7"/>
      <c r="G90" s="7"/>
      <c r="H90" s="7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2.75" x14ac:dyDescent="0.25">
      <c r="A91" s="7"/>
      <c r="B91" s="220"/>
      <c r="C91" s="7"/>
      <c r="D91" s="7"/>
      <c r="E91" s="7"/>
      <c r="F91" s="7"/>
      <c r="G91" s="7"/>
      <c r="H91" s="7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2.75" x14ac:dyDescent="0.25">
      <c r="A92" s="7"/>
      <c r="B92" s="220"/>
      <c r="C92" s="7"/>
      <c r="D92" s="7"/>
      <c r="E92" s="7"/>
      <c r="F92" s="7"/>
      <c r="G92" s="7"/>
      <c r="H92" s="7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2.75" x14ac:dyDescent="0.25">
      <c r="A93" s="7"/>
      <c r="B93" s="220"/>
      <c r="C93" s="7"/>
      <c r="D93" s="7"/>
      <c r="E93" s="7"/>
      <c r="F93" s="7"/>
      <c r="G93" s="7"/>
      <c r="H93" s="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2.75" x14ac:dyDescent="0.25">
      <c r="A94" s="7"/>
      <c r="B94" s="220"/>
      <c r="C94" s="7"/>
      <c r="D94" s="7"/>
      <c r="E94" s="7"/>
      <c r="F94" s="7"/>
      <c r="G94" s="7"/>
      <c r="H94" s="7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2.75" x14ac:dyDescent="0.25">
      <c r="A95" s="7"/>
      <c r="B95" s="220"/>
      <c r="C95" s="7"/>
      <c r="D95" s="7"/>
      <c r="E95" s="7"/>
      <c r="F95" s="7"/>
      <c r="G95" s="7"/>
      <c r="H95" s="7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2.75" x14ac:dyDescent="0.25">
      <c r="A96" s="7"/>
      <c r="B96" s="220"/>
      <c r="C96" s="7"/>
      <c r="D96" s="7"/>
      <c r="E96" s="7"/>
      <c r="F96" s="7"/>
      <c r="G96" s="7"/>
      <c r="H96" s="7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2.75" x14ac:dyDescent="0.25">
      <c r="A97" s="7"/>
      <c r="B97" s="220"/>
      <c r="C97" s="7"/>
      <c r="D97" s="7"/>
      <c r="E97" s="7"/>
      <c r="F97" s="7"/>
      <c r="G97" s="7"/>
      <c r="H97" s="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2.75" x14ac:dyDescent="0.25">
      <c r="A98" s="7"/>
      <c r="B98" s="220"/>
      <c r="C98" s="7"/>
      <c r="D98" s="7"/>
      <c r="E98" s="7"/>
      <c r="F98" s="7"/>
      <c r="G98" s="7"/>
      <c r="H98" s="7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2.75" x14ac:dyDescent="0.25">
      <c r="A99" s="7"/>
      <c r="B99" s="220"/>
      <c r="C99" s="7"/>
      <c r="D99" s="7"/>
      <c r="E99" s="7"/>
      <c r="F99" s="7"/>
      <c r="G99" s="7"/>
      <c r="H99" s="7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2.75" x14ac:dyDescent="0.25">
      <c r="A100" s="7"/>
      <c r="B100" s="220"/>
      <c r="C100" s="7"/>
      <c r="D100" s="7"/>
      <c r="E100" s="7"/>
      <c r="F100" s="7"/>
      <c r="G100" s="7"/>
      <c r="H100" s="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2.75" x14ac:dyDescent="0.25">
      <c r="A101" s="7"/>
      <c r="B101" s="220"/>
      <c r="C101" s="7"/>
      <c r="D101" s="7"/>
      <c r="E101" s="7"/>
      <c r="F101" s="7"/>
      <c r="G101" s="7"/>
      <c r="H101" s="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2.75" x14ac:dyDescent="0.25">
      <c r="A102" s="7"/>
      <c r="B102" s="220"/>
      <c r="C102" s="7"/>
      <c r="D102" s="7"/>
      <c r="E102" s="7"/>
      <c r="F102" s="7"/>
      <c r="G102" s="7"/>
      <c r="H102" s="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2.75" x14ac:dyDescent="0.25">
      <c r="A103" s="7"/>
      <c r="B103" s="220"/>
      <c r="C103" s="7"/>
      <c r="D103" s="7"/>
      <c r="E103" s="7"/>
      <c r="F103" s="7"/>
      <c r="G103" s="7"/>
      <c r="H103" s="7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x14ac:dyDescent="0.25">
      <c r="A104" s="7"/>
      <c r="B104" s="220"/>
      <c r="C104" s="7"/>
      <c r="D104" s="7"/>
      <c r="E104" s="7"/>
      <c r="F104" s="7"/>
      <c r="G104" s="7"/>
      <c r="H104" s="7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2.75" x14ac:dyDescent="0.25">
      <c r="A105" s="7"/>
      <c r="B105" s="220"/>
      <c r="C105" s="7"/>
      <c r="D105" s="7"/>
      <c r="E105" s="7"/>
      <c r="F105" s="7"/>
      <c r="G105" s="7"/>
      <c r="H105" s="7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2.75" x14ac:dyDescent="0.25">
      <c r="A106" s="7"/>
      <c r="B106" s="220"/>
      <c r="C106" s="7"/>
      <c r="D106" s="7"/>
      <c r="E106" s="7"/>
      <c r="F106" s="7"/>
      <c r="G106" s="7"/>
      <c r="H106" s="7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2.75" x14ac:dyDescent="0.25">
      <c r="A107" s="7"/>
      <c r="B107" s="220"/>
      <c r="C107" s="7"/>
      <c r="D107" s="7"/>
      <c r="E107" s="7"/>
      <c r="F107" s="7"/>
      <c r="G107" s="7"/>
      <c r="H107" s="7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2.75" x14ac:dyDescent="0.25">
      <c r="A108" s="7"/>
      <c r="B108" s="220"/>
      <c r="C108" s="7"/>
      <c r="D108" s="7"/>
      <c r="E108" s="7"/>
      <c r="F108" s="7"/>
      <c r="G108" s="7"/>
      <c r="H108" s="7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2.75" x14ac:dyDescent="0.25">
      <c r="A109" s="7"/>
      <c r="B109" s="220"/>
      <c r="C109" s="7"/>
      <c r="D109" s="7"/>
      <c r="E109" s="7"/>
      <c r="F109" s="7"/>
      <c r="G109" s="7"/>
      <c r="H109" s="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2.75" x14ac:dyDescent="0.25">
      <c r="A110" s="7"/>
      <c r="B110" s="220"/>
      <c r="C110" s="7"/>
      <c r="D110" s="7"/>
      <c r="E110" s="7"/>
      <c r="F110" s="7"/>
      <c r="G110" s="7"/>
      <c r="H110" s="7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2.75" x14ac:dyDescent="0.25">
      <c r="A111" s="7"/>
      <c r="B111" s="220"/>
      <c r="C111" s="7"/>
      <c r="D111" s="7"/>
      <c r="E111" s="7"/>
      <c r="F111" s="7"/>
      <c r="G111" s="7"/>
      <c r="H111" s="7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2.75" x14ac:dyDescent="0.25">
      <c r="A112" s="7"/>
      <c r="B112" s="220"/>
      <c r="C112" s="7"/>
      <c r="D112" s="7"/>
      <c r="E112" s="7"/>
      <c r="F112" s="7"/>
      <c r="G112" s="7"/>
      <c r="H112" s="7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2.75" x14ac:dyDescent="0.25">
      <c r="A113" s="7"/>
      <c r="B113" s="220"/>
      <c r="C113" s="7"/>
      <c r="D113" s="7"/>
      <c r="E113" s="7"/>
      <c r="F113" s="7"/>
      <c r="G113" s="7"/>
      <c r="H113" s="7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2.75" x14ac:dyDescent="0.25">
      <c r="A114" s="7"/>
      <c r="B114" s="220"/>
      <c r="C114" s="7"/>
      <c r="D114" s="7"/>
      <c r="E114" s="7"/>
      <c r="F114" s="7"/>
      <c r="G114" s="7"/>
      <c r="H114" s="7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2.75" x14ac:dyDescent="0.25">
      <c r="A115" s="7"/>
      <c r="B115" s="220"/>
      <c r="C115" s="7"/>
      <c r="D115" s="7"/>
      <c r="E115" s="7"/>
      <c r="F115" s="7"/>
      <c r="G115" s="7"/>
      <c r="H115" s="7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2.75" x14ac:dyDescent="0.25">
      <c r="A116" s="7"/>
      <c r="B116" s="220"/>
      <c r="C116" s="7"/>
      <c r="D116" s="7"/>
      <c r="E116" s="7"/>
      <c r="F116" s="7"/>
      <c r="G116" s="7"/>
      <c r="H116" s="7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2.75" x14ac:dyDescent="0.25">
      <c r="A117" s="7"/>
      <c r="B117" s="220"/>
      <c r="C117" s="7"/>
      <c r="D117" s="7"/>
      <c r="E117" s="7"/>
      <c r="F117" s="7"/>
      <c r="G117" s="7"/>
      <c r="H117" s="7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2.75" x14ac:dyDescent="0.25">
      <c r="A118" s="7"/>
      <c r="B118" s="220"/>
      <c r="C118" s="7"/>
      <c r="D118" s="7"/>
      <c r="E118" s="7"/>
      <c r="F118" s="7"/>
      <c r="G118" s="7"/>
      <c r="H118" s="7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2.75" x14ac:dyDescent="0.25">
      <c r="A119" s="7"/>
      <c r="B119" s="220"/>
      <c r="C119" s="7"/>
      <c r="D119" s="7"/>
      <c r="E119" s="7"/>
      <c r="F119" s="7"/>
      <c r="G119" s="7"/>
      <c r="H119" s="7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2.75" x14ac:dyDescent="0.25">
      <c r="A120" s="7"/>
      <c r="B120" s="220"/>
      <c r="C120" s="7"/>
      <c r="D120" s="7"/>
      <c r="E120" s="7"/>
      <c r="F120" s="7"/>
      <c r="G120" s="7"/>
      <c r="H120" s="7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2.75" x14ac:dyDescent="0.25">
      <c r="A121" s="7"/>
      <c r="B121" s="220"/>
      <c r="C121" s="7"/>
      <c r="D121" s="7"/>
      <c r="E121" s="7"/>
      <c r="F121" s="7"/>
      <c r="G121" s="7"/>
      <c r="H121" s="7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2.75" x14ac:dyDescent="0.25">
      <c r="A122" s="7"/>
      <c r="B122" s="220"/>
      <c r="C122" s="7"/>
      <c r="D122" s="7"/>
      <c r="E122" s="7"/>
      <c r="F122" s="7"/>
      <c r="G122" s="7"/>
      <c r="H122" s="7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2.75" x14ac:dyDescent="0.25">
      <c r="A123" s="7"/>
      <c r="B123" s="220"/>
      <c r="C123" s="7"/>
      <c r="D123" s="7"/>
      <c r="E123" s="7"/>
      <c r="F123" s="7"/>
      <c r="G123" s="7"/>
      <c r="H123" s="7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2.75" x14ac:dyDescent="0.25">
      <c r="A124" s="7"/>
      <c r="B124" s="220"/>
      <c r="C124" s="7"/>
      <c r="D124" s="7"/>
      <c r="E124" s="7"/>
      <c r="F124" s="7"/>
      <c r="G124" s="7"/>
      <c r="H124" s="7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2.75" x14ac:dyDescent="0.25">
      <c r="A125" s="7"/>
      <c r="B125" s="220"/>
      <c r="C125" s="7"/>
      <c r="D125" s="7"/>
      <c r="E125" s="7"/>
      <c r="F125" s="7"/>
      <c r="G125" s="7"/>
      <c r="H125" s="7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2.75" x14ac:dyDescent="0.25">
      <c r="A126" s="7"/>
      <c r="B126" s="220"/>
      <c r="C126" s="7"/>
      <c r="D126" s="7"/>
      <c r="E126" s="7"/>
      <c r="F126" s="7"/>
      <c r="G126" s="7"/>
      <c r="H126" s="7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2.75" x14ac:dyDescent="0.25">
      <c r="A127" s="7"/>
      <c r="B127" s="220"/>
      <c r="C127" s="7"/>
      <c r="D127" s="7"/>
      <c r="E127" s="7"/>
      <c r="F127" s="7"/>
      <c r="G127" s="7"/>
      <c r="H127" s="7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2.75" x14ac:dyDescent="0.25">
      <c r="A128" s="7"/>
      <c r="B128" s="220"/>
      <c r="C128" s="7"/>
      <c r="D128" s="7"/>
      <c r="E128" s="7"/>
      <c r="F128" s="7"/>
      <c r="G128" s="7"/>
      <c r="H128" s="7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2.75" x14ac:dyDescent="0.25">
      <c r="A129" s="7"/>
      <c r="B129" s="220"/>
      <c r="C129" s="7"/>
      <c r="D129" s="7"/>
      <c r="E129" s="7"/>
      <c r="F129" s="7"/>
      <c r="G129" s="7"/>
      <c r="H129" s="7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2.75" x14ac:dyDescent="0.25">
      <c r="A130" s="7"/>
      <c r="B130" s="220"/>
      <c r="C130" s="7"/>
      <c r="D130" s="7"/>
      <c r="E130" s="7"/>
      <c r="F130" s="7"/>
      <c r="G130" s="7"/>
      <c r="H130" s="7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2.75" x14ac:dyDescent="0.25">
      <c r="A131" s="7"/>
      <c r="B131" s="220"/>
      <c r="C131" s="7"/>
      <c r="D131" s="7"/>
      <c r="E131" s="7"/>
      <c r="F131" s="7"/>
      <c r="G131" s="7"/>
      <c r="H131" s="7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2.75" x14ac:dyDescent="0.25">
      <c r="A132" s="7"/>
      <c r="B132" s="220"/>
      <c r="C132" s="7"/>
      <c r="D132" s="7"/>
      <c r="E132" s="7"/>
      <c r="F132" s="7"/>
      <c r="G132" s="7"/>
      <c r="H132" s="7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2.75" x14ac:dyDescent="0.25">
      <c r="A133" s="7"/>
      <c r="B133" s="220"/>
      <c r="C133" s="7"/>
      <c r="D133" s="7"/>
      <c r="E133" s="7"/>
      <c r="F133" s="7"/>
      <c r="G133" s="7"/>
      <c r="H133" s="7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2.75" x14ac:dyDescent="0.25">
      <c r="A134" s="7"/>
      <c r="B134" s="220"/>
      <c r="C134" s="7"/>
      <c r="D134" s="7"/>
      <c r="E134" s="7"/>
      <c r="F134" s="7"/>
      <c r="G134" s="7"/>
      <c r="H134" s="7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2.75" x14ac:dyDescent="0.25">
      <c r="A135" s="7"/>
      <c r="B135" s="220"/>
      <c r="C135" s="7"/>
      <c r="D135" s="7"/>
      <c r="E135" s="7"/>
      <c r="F135" s="7"/>
      <c r="G135" s="7"/>
      <c r="H135" s="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2.75" x14ac:dyDescent="0.25">
      <c r="A136" s="7"/>
      <c r="B136" s="220"/>
      <c r="C136" s="7"/>
      <c r="D136" s="7"/>
      <c r="E136" s="7"/>
      <c r="F136" s="7"/>
      <c r="G136" s="7"/>
      <c r="H136" s="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2.75" x14ac:dyDescent="0.25">
      <c r="A137" s="7"/>
      <c r="B137" s="220"/>
      <c r="C137" s="7"/>
      <c r="D137" s="7"/>
      <c r="E137" s="7"/>
      <c r="F137" s="7"/>
      <c r="G137" s="7"/>
      <c r="H137" s="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2.75" x14ac:dyDescent="0.25">
      <c r="A138" s="7"/>
      <c r="B138" s="220"/>
      <c r="C138" s="7"/>
      <c r="D138" s="7"/>
      <c r="E138" s="7"/>
      <c r="F138" s="7"/>
      <c r="G138" s="7"/>
      <c r="H138" s="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2.75" x14ac:dyDescent="0.25">
      <c r="A139" s="7"/>
      <c r="B139" s="220"/>
      <c r="C139" s="7"/>
      <c r="D139" s="7"/>
      <c r="E139" s="7"/>
      <c r="F139" s="7"/>
      <c r="G139" s="7"/>
      <c r="H139" s="7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2.75" x14ac:dyDescent="0.25">
      <c r="A140" s="7"/>
      <c r="B140" s="220"/>
      <c r="C140" s="7"/>
      <c r="D140" s="7"/>
      <c r="E140" s="7"/>
      <c r="F140" s="7"/>
      <c r="G140" s="7"/>
      <c r="H140" s="7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2.75" x14ac:dyDescent="0.25">
      <c r="A141" s="7"/>
      <c r="B141" s="220"/>
      <c r="C141" s="7"/>
      <c r="D141" s="7"/>
      <c r="E141" s="7"/>
      <c r="F141" s="7"/>
      <c r="G141" s="7"/>
      <c r="H141" s="7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2.75" x14ac:dyDescent="0.25">
      <c r="A142" s="7"/>
      <c r="B142" s="220"/>
      <c r="C142" s="7"/>
      <c r="D142" s="7"/>
      <c r="E142" s="7"/>
      <c r="F142" s="7"/>
      <c r="G142" s="7"/>
      <c r="H142" s="7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2.75" x14ac:dyDescent="0.25">
      <c r="A143" s="7"/>
      <c r="B143" s="220"/>
      <c r="C143" s="7"/>
      <c r="D143" s="7"/>
      <c r="E143" s="7"/>
      <c r="F143" s="7"/>
      <c r="G143" s="7"/>
      <c r="H143" s="7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2.75" x14ac:dyDescent="0.25">
      <c r="A144" s="7"/>
      <c r="B144" s="220"/>
      <c r="C144" s="7"/>
      <c r="D144" s="7"/>
      <c r="E144" s="7"/>
      <c r="F144" s="7"/>
      <c r="G144" s="7"/>
      <c r="H144" s="7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2.75" x14ac:dyDescent="0.25">
      <c r="A145" s="7"/>
      <c r="B145" s="220"/>
      <c r="C145" s="7"/>
      <c r="D145" s="7"/>
      <c r="E145" s="7"/>
      <c r="F145" s="7"/>
      <c r="G145" s="7"/>
      <c r="H145" s="7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2.75" x14ac:dyDescent="0.25">
      <c r="A146" s="7"/>
      <c r="B146" s="220"/>
      <c r="C146" s="7"/>
      <c r="D146" s="7"/>
      <c r="E146" s="7"/>
      <c r="F146" s="7"/>
      <c r="G146" s="7"/>
      <c r="H146" s="7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2.75" x14ac:dyDescent="0.25">
      <c r="A147" s="7"/>
      <c r="B147" s="220"/>
      <c r="C147" s="7"/>
      <c r="D147" s="7"/>
      <c r="E147" s="7"/>
      <c r="F147" s="7"/>
      <c r="G147" s="7"/>
      <c r="H147" s="7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2.75" x14ac:dyDescent="0.25">
      <c r="A148" s="7"/>
      <c r="B148" s="220"/>
      <c r="C148" s="7"/>
      <c r="D148" s="7"/>
      <c r="E148" s="7"/>
      <c r="F148" s="7"/>
      <c r="G148" s="7"/>
      <c r="H148" s="7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2.75" x14ac:dyDescent="0.25">
      <c r="A149" s="7"/>
      <c r="B149" s="220"/>
      <c r="C149" s="7"/>
      <c r="D149" s="7"/>
      <c r="E149" s="7"/>
      <c r="F149" s="7"/>
      <c r="G149" s="7"/>
      <c r="H149" s="7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2.75" x14ac:dyDescent="0.25">
      <c r="A150" s="7"/>
      <c r="B150" s="220"/>
      <c r="C150" s="7"/>
      <c r="D150" s="7"/>
      <c r="E150" s="7"/>
      <c r="F150" s="7"/>
      <c r="G150" s="7"/>
      <c r="H150" s="7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2.75" x14ac:dyDescent="0.25">
      <c r="A151" s="7"/>
      <c r="B151" s="220"/>
      <c r="C151" s="7"/>
      <c r="D151" s="7"/>
      <c r="E151" s="7"/>
      <c r="F151" s="7"/>
      <c r="G151" s="7"/>
      <c r="H151" s="7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2.75" x14ac:dyDescent="0.25">
      <c r="A152" s="7"/>
      <c r="B152" s="220"/>
      <c r="C152" s="7"/>
      <c r="D152" s="7"/>
      <c r="E152" s="7"/>
      <c r="F152" s="7"/>
      <c r="G152" s="7"/>
      <c r="H152" s="7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2.75" x14ac:dyDescent="0.25">
      <c r="A153" s="7"/>
      <c r="B153" s="220"/>
      <c r="C153" s="7"/>
      <c r="D153" s="7"/>
      <c r="E153" s="7"/>
      <c r="F153" s="7"/>
      <c r="G153" s="7"/>
      <c r="H153" s="7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2.75" x14ac:dyDescent="0.25">
      <c r="A154" s="7"/>
      <c r="B154" s="220"/>
      <c r="C154" s="7"/>
      <c r="D154" s="7"/>
      <c r="E154" s="7"/>
      <c r="F154" s="7"/>
      <c r="G154" s="7"/>
      <c r="H154" s="7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2.75" x14ac:dyDescent="0.25">
      <c r="A155" s="7"/>
      <c r="B155" s="220"/>
      <c r="C155" s="7"/>
      <c r="D155" s="7"/>
      <c r="E155" s="7"/>
      <c r="F155" s="7"/>
      <c r="G155" s="7"/>
      <c r="H155" s="7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2.75" x14ac:dyDescent="0.25">
      <c r="A156" s="7"/>
      <c r="B156" s="220"/>
      <c r="C156" s="7"/>
      <c r="D156" s="7"/>
      <c r="E156" s="7"/>
      <c r="F156" s="7"/>
      <c r="G156" s="7"/>
      <c r="H156" s="7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2.75" x14ac:dyDescent="0.25">
      <c r="A157" s="7"/>
      <c r="B157" s="220"/>
      <c r="C157" s="7"/>
      <c r="D157" s="7"/>
      <c r="E157" s="7"/>
      <c r="F157" s="7"/>
      <c r="G157" s="7"/>
      <c r="H157" s="7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2.75" x14ac:dyDescent="0.25">
      <c r="A158" s="7"/>
      <c r="B158" s="220"/>
      <c r="C158" s="7"/>
      <c r="D158" s="7"/>
      <c r="E158" s="7"/>
      <c r="F158" s="7"/>
      <c r="G158" s="7"/>
      <c r="H158" s="7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2.75" x14ac:dyDescent="0.25">
      <c r="A159" s="7"/>
      <c r="B159" s="220"/>
      <c r="C159" s="7"/>
      <c r="D159" s="7"/>
      <c r="E159" s="7"/>
      <c r="F159" s="7"/>
      <c r="G159" s="7"/>
      <c r="H159" s="7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2.75" x14ac:dyDescent="0.25">
      <c r="A160" s="7"/>
      <c r="B160" s="220"/>
      <c r="C160" s="7"/>
      <c r="D160" s="7"/>
      <c r="E160" s="7"/>
      <c r="F160" s="7"/>
      <c r="G160" s="7"/>
      <c r="H160" s="7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2.75" x14ac:dyDescent="0.25">
      <c r="A161" s="7"/>
      <c r="B161" s="220"/>
      <c r="C161" s="7"/>
      <c r="D161" s="7"/>
      <c r="E161" s="7"/>
      <c r="F161" s="7"/>
      <c r="G161" s="7"/>
      <c r="H161" s="7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2.75" x14ac:dyDescent="0.25">
      <c r="A162" s="7"/>
      <c r="B162" s="220"/>
      <c r="C162" s="7"/>
      <c r="D162" s="7"/>
      <c r="E162" s="7"/>
      <c r="F162" s="7"/>
      <c r="G162" s="7"/>
      <c r="H162" s="7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2.75" x14ac:dyDescent="0.25">
      <c r="A163" s="7"/>
      <c r="B163" s="220"/>
      <c r="C163" s="7"/>
      <c r="D163" s="7"/>
      <c r="E163" s="7"/>
      <c r="F163" s="7"/>
      <c r="G163" s="7"/>
      <c r="H163" s="7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2.75" x14ac:dyDescent="0.25">
      <c r="A164" s="7"/>
      <c r="B164" s="220"/>
      <c r="C164" s="7"/>
      <c r="D164" s="7"/>
      <c r="E164" s="7"/>
      <c r="F164" s="7"/>
      <c r="G164" s="7"/>
      <c r="H164" s="7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2.75" x14ac:dyDescent="0.25">
      <c r="A165" s="7"/>
      <c r="B165" s="220"/>
      <c r="C165" s="7"/>
      <c r="D165" s="7"/>
      <c r="E165" s="7"/>
      <c r="F165" s="7"/>
      <c r="G165" s="7"/>
      <c r="H165" s="7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2.75" x14ac:dyDescent="0.25">
      <c r="A166" s="7"/>
      <c r="B166" s="220"/>
      <c r="C166" s="7"/>
      <c r="D166" s="7"/>
      <c r="E166" s="7"/>
      <c r="F166" s="7"/>
      <c r="G166" s="7"/>
      <c r="H166" s="7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2.75" x14ac:dyDescent="0.25">
      <c r="A167" s="7"/>
      <c r="B167" s="220"/>
      <c r="C167" s="7"/>
      <c r="D167" s="7"/>
      <c r="E167" s="7"/>
      <c r="F167" s="7"/>
      <c r="G167" s="7"/>
      <c r="H167" s="7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2.75" x14ac:dyDescent="0.25">
      <c r="A168" s="7"/>
      <c r="B168" s="220"/>
      <c r="C168" s="7"/>
      <c r="D168" s="7"/>
      <c r="E168" s="7"/>
      <c r="F168" s="7"/>
      <c r="G168" s="7"/>
      <c r="H168" s="7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2.75" x14ac:dyDescent="0.25">
      <c r="A169" s="7"/>
      <c r="B169" s="220"/>
      <c r="C169" s="7"/>
      <c r="D169" s="7"/>
      <c r="E169" s="7"/>
      <c r="F169" s="7"/>
      <c r="G169" s="7"/>
      <c r="H169" s="7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2.75" x14ac:dyDescent="0.25">
      <c r="A170" s="7"/>
      <c r="B170" s="220"/>
      <c r="C170" s="7"/>
      <c r="D170" s="7"/>
      <c r="E170" s="7"/>
      <c r="F170" s="7"/>
      <c r="G170" s="7"/>
      <c r="H170" s="7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2.75" x14ac:dyDescent="0.25">
      <c r="A171" s="7"/>
      <c r="B171" s="220"/>
      <c r="C171" s="7"/>
      <c r="D171" s="7"/>
      <c r="E171" s="7"/>
      <c r="F171" s="7"/>
      <c r="G171" s="7"/>
      <c r="H171" s="7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2.75" x14ac:dyDescent="0.25">
      <c r="A172" s="7"/>
      <c r="B172" s="220"/>
      <c r="C172" s="7"/>
      <c r="D172" s="7"/>
      <c r="E172" s="7"/>
      <c r="F172" s="7"/>
      <c r="G172" s="7"/>
      <c r="H172" s="7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2.75" x14ac:dyDescent="0.25">
      <c r="A173" s="7"/>
      <c r="B173" s="220"/>
      <c r="C173" s="7"/>
      <c r="D173" s="7"/>
      <c r="E173" s="7"/>
      <c r="F173" s="7"/>
      <c r="G173" s="7"/>
      <c r="H173" s="7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2.75" x14ac:dyDescent="0.25">
      <c r="A174" s="7"/>
      <c r="B174" s="220"/>
      <c r="C174" s="7"/>
      <c r="D174" s="7"/>
      <c r="E174" s="7"/>
      <c r="F174" s="7"/>
      <c r="G174" s="7"/>
      <c r="H174" s="7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2.75" x14ac:dyDescent="0.25">
      <c r="A175" s="7"/>
      <c r="B175" s="220"/>
      <c r="C175" s="7"/>
      <c r="D175" s="7"/>
      <c r="E175" s="7"/>
      <c r="F175" s="7"/>
      <c r="G175" s="7"/>
      <c r="H175" s="7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2.75" x14ac:dyDescent="0.25">
      <c r="A176" s="7"/>
      <c r="B176" s="220"/>
      <c r="C176" s="7"/>
      <c r="D176" s="7"/>
      <c r="E176" s="7"/>
      <c r="F176" s="7"/>
      <c r="G176" s="7"/>
      <c r="H176" s="7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2.75" x14ac:dyDescent="0.25">
      <c r="A177" s="7"/>
      <c r="B177" s="220"/>
      <c r="C177" s="7"/>
      <c r="D177" s="7"/>
      <c r="E177" s="7"/>
      <c r="F177" s="7"/>
      <c r="G177" s="7"/>
      <c r="H177" s="7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2.75" x14ac:dyDescent="0.25">
      <c r="A178" s="7"/>
      <c r="B178" s="220"/>
      <c r="C178" s="7"/>
      <c r="D178" s="7"/>
      <c r="E178" s="7"/>
      <c r="F178" s="7"/>
      <c r="G178" s="7"/>
      <c r="H178" s="7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2.75" x14ac:dyDescent="0.25">
      <c r="A179" s="7"/>
      <c r="B179" s="220"/>
      <c r="C179" s="7"/>
      <c r="D179" s="7"/>
      <c r="E179" s="7"/>
      <c r="F179" s="7"/>
      <c r="G179" s="7"/>
      <c r="H179" s="7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2.75" x14ac:dyDescent="0.25">
      <c r="A180" s="7"/>
      <c r="B180" s="220"/>
      <c r="C180" s="7"/>
      <c r="D180" s="7"/>
      <c r="E180" s="7"/>
      <c r="F180" s="7"/>
      <c r="G180" s="7"/>
      <c r="H180" s="7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2.75" x14ac:dyDescent="0.25">
      <c r="A181" s="7"/>
      <c r="B181" s="220"/>
      <c r="C181" s="7"/>
      <c r="D181" s="7"/>
      <c r="E181" s="7"/>
      <c r="F181" s="7"/>
      <c r="G181" s="7"/>
      <c r="H181" s="7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2.75" x14ac:dyDescent="0.25">
      <c r="A182" s="7"/>
      <c r="B182" s="220"/>
      <c r="C182" s="7"/>
      <c r="D182" s="7"/>
      <c r="E182" s="7"/>
      <c r="F182" s="7"/>
      <c r="G182" s="7"/>
      <c r="H182" s="7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2.75" x14ac:dyDescent="0.25">
      <c r="A183" s="7"/>
      <c r="B183" s="220"/>
      <c r="C183" s="7"/>
      <c r="D183" s="7"/>
      <c r="E183" s="7"/>
      <c r="F183" s="7"/>
      <c r="G183" s="7"/>
      <c r="H183" s="7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2.75" x14ac:dyDescent="0.25">
      <c r="A184" s="7"/>
      <c r="B184" s="220"/>
      <c r="C184" s="7"/>
      <c r="D184" s="7"/>
      <c r="E184" s="7"/>
      <c r="F184" s="7"/>
      <c r="G184" s="7"/>
      <c r="H184" s="7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2.75" x14ac:dyDescent="0.25">
      <c r="A185" s="7"/>
      <c r="B185" s="220"/>
      <c r="C185" s="7"/>
      <c r="D185" s="7"/>
      <c r="E185" s="7"/>
      <c r="F185" s="7"/>
      <c r="G185" s="7"/>
      <c r="H185" s="7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2.75" x14ac:dyDescent="0.25">
      <c r="A186" s="7"/>
      <c r="B186" s="220"/>
      <c r="C186" s="7"/>
      <c r="D186" s="7"/>
      <c r="E186" s="7"/>
      <c r="F186" s="7"/>
      <c r="G186" s="7"/>
      <c r="H186" s="7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2.75" x14ac:dyDescent="0.25">
      <c r="A187" s="7"/>
      <c r="B187" s="220"/>
      <c r="C187" s="7"/>
      <c r="D187" s="7"/>
      <c r="E187" s="7"/>
      <c r="F187" s="7"/>
      <c r="G187" s="7"/>
      <c r="H187" s="7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2.75" x14ac:dyDescent="0.25">
      <c r="A188" s="7"/>
      <c r="B188" s="220"/>
      <c r="C188" s="7"/>
      <c r="D188" s="7"/>
      <c r="E188" s="7"/>
      <c r="F188" s="7"/>
      <c r="G188" s="7"/>
      <c r="H188" s="7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2.75" x14ac:dyDescent="0.25">
      <c r="A189" s="7"/>
      <c r="B189" s="220"/>
      <c r="C189" s="7"/>
      <c r="D189" s="7"/>
      <c r="E189" s="7"/>
      <c r="F189" s="7"/>
      <c r="G189" s="7"/>
      <c r="H189" s="7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2.75" x14ac:dyDescent="0.25">
      <c r="A190" s="7"/>
      <c r="B190" s="220"/>
      <c r="C190" s="7"/>
      <c r="D190" s="7"/>
      <c r="E190" s="7"/>
      <c r="F190" s="7"/>
      <c r="G190" s="7"/>
      <c r="H190" s="7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2.75" x14ac:dyDescent="0.25">
      <c r="A191" s="7"/>
      <c r="B191" s="220"/>
      <c r="C191" s="7"/>
      <c r="D191" s="7"/>
      <c r="E191" s="7"/>
      <c r="F191" s="7"/>
      <c r="G191" s="7"/>
      <c r="H191" s="7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2.75" x14ac:dyDescent="0.25">
      <c r="A192" s="7"/>
      <c r="B192" s="220"/>
      <c r="C192" s="7"/>
      <c r="D192" s="7"/>
      <c r="E192" s="7"/>
      <c r="F192" s="7"/>
      <c r="G192" s="7"/>
      <c r="H192" s="7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2.75" x14ac:dyDescent="0.25">
      <c r="A193" s="7"/>
      <c r="B193" s="220"/>
      <c r="C193" s="7"/>
      <c r="D193" s="7"/>
      <c r="E193" s="7"/>
      <c r="F193" s="7"/>
      <c r="G193" s="7"/>
      <c r="H193" s="7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2.75" x14ac:dyDescent="0.25">
      <c r="A194" s="7"/>
      <c r="B194" s="220"/>
      <c r="C194" s="7"/>
      <c r="D194" s="7"/>
      <c r="E194" s="7"/>
      <c r="F194" s="7"/>
      <c r="G194" s="7"/>
      <c r="H194" s="7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2.75" x14ac:dyDescent="0.25">
      <c r="A195" s="7"/>
      <c r="B195" s="220"/>
      <c r="C195" s="7"/>
      <c r="D195" s="7"/>
      <c r="E195" s="7"/>
      <c r="F195" s="7"/>
      <c r="G195" s="7"/>
      <c r="H195" s="7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2.75" x14ac:dyDescent="0.25">
      <c r="A196" s="7"/>
      <c r="B196" s="220"/>
      <c r="C196" s="7"/>
      <c r="D196" s="7"/>
      <c r="E196" s="7"/>
      <c r="F196" s="7"/>
      <c r="G196" s="7"/>
      <c r="H196" s="7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2.75" x14ac:dyDescent="0.25">
      <c r="A197" s="7"/>
      <c r="B197" s="220"/>
      <c r="C197" s="7"/>
      <c r="D197" s="7"/>
      <c r="E197" s="7"/>
      <c r="F197" s="7"/>
      <c r="G197" s="7"/>
      <c r="H197" s="7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2.75" x14ac:dyDescent="0.25">
      <c r="A198" s="7"/>
      <c r="B198" s="220"/>
      <c r="C198" s="7"/>
      <c r="D198" s="7"/>
      <c r="E198" s="7"/>
      <c r="F198" s="7"/>
      <c r="G198" s="7"/>
      <c r="H198" s="7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2.75" x14ac:dyDescent="0.25">
      <c r="A199" s="7"/>
      <c r="B199" s="220"/>
      <c r="C199" s="7"/>
      <c r="D199" s="7"/>
      <c r="E199" s="7"/>
      <c r="F199" s="7"/>
      <c r="G199" s="7"/>
      <c r="H199" s="7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2.75" x14ac:dyDescent="0.25">
      <c r="A200" s="7"/>
      <c r="B200" s="220"/>
      <c r="C200" s="7"/>
      <c r="D200" s="7"/>
      <c r="E200" s="7"/>
      <c r="F200" s="7"/>
      <c r="G200" s="7"/>
      <c r="H200" s="7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2.75" x14ac:dyDescent="0.25">
      <c r="A201" s="7"/>
      <c r="B201" s="220"/>
      <c r="C201" s="7"/>
      <c r="D201" s="7"/>
      <c r="E201" s="7"/>
      <c r="F201" s="7"/>
      <c r="G201" s="7"/>
      <c r="H201" s="7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2.75" x14ac:dyDescent="0.25">
      <c r="A202" s="7"/>
      <c r="B202" s="220"/>
      <c r="C202" s="7"/>
      <c r="D202" s="7"/>
      <c r="E202" s="7"/>
      <c r="F202" s="7"/>
      <c r="G202" s="7"/>
      <c r="H202" s="7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2.75" x14ac:dyDescent="0.25">
      <c r="A203" s="7"/>
      <c r="B203" s="220"/>
      <c r="C203" s="7"/>
      <c r="D203" s="7"/>
      <c r="E203" s="7"/>
      <c r="F203" s="7"/>
      <c r="G203" s="7"/>
      <c r="H203" s="7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2.75" x14ac:dyDescent="0.25">
      <c r="A204" s="7"/>
      <c r="B204" s="220"/>
      <c r="C204" s="7"/>
      <c r="D204" s="7"/>
      <c r="E204" s="7"/>
      <c r="F204" s="7"/>
      <c r="G204" s="7"/>
      <c r="H204" s="7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2.75" x14ac:dyDescent="0.25">
      <c r="A205" s="7"/>
      <c r="B205" s="220"/>
      <c r="C205" s="7"/>
      <c r="D205" s="7"/>
      <c r="E205" s="7"/>
      <c r="F205" s="7"/>
      <c r="G205" s="7"/>
      <c r="H205" s="7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2.75" x14ac:dyDescent="0.25">
      <c r="A206" s="7"/>
      <c r="B206" s="220"/>
      <c r="C206" s="7"/>
      <c r="D206" s="7"/>
      <c r="E206" s="7"/>
      <c r="F206" s="7"/>
      <c r="G206" s="7"/>
      <c r="H206" s="7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2.75" x14ac:dyDescent="0.25">
      <c r="A207" s="7"/>
      <c r="B207" s="220"/>
      <c r="C207" s="7"/>
      <c r="D207" s="7"/>
      <c r="E207" s="7"/>
      <c r="F207" s="7"/>
      <c r="G207" s="7"/>
      <c r="H207" s="7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2.75" x14ac:dyDescent="0.25">
      <c r="A208" s="7"/>
      <c r="B208" s="220"/>
      <c r="C208" s="7"/>
      <c r="D208" s="7"/>
      <c r="E208" s="7"/>
      <c r="F208" s="7"/>
      <c r="G208" s="7"/>
      <c r="H208" s="7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2.75" x14ac:dyDescent="0.25">
      <c r="A209" s="7"/>
      <c r="B209" s="220"/>
      <c r="C209" s="7"/>
      <c r="D209" s="7"/>
      <c r="E209" s="7"/>
      <c r="F209" s="7"/>
      <c r="G209" s="7"/>
      <c r="H209" s="7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2.75" x14ac:dyDescent="0.25">
      <c r="A210" s="7"/>
      <c r="B210" s="220"/>
      <c r="C210" s="7"/>
      <c r="D210" s="7"/>
      <c r="E210" s="7"/>
      <c r="F210" s="7"/>
      <c r="G210" s="7"/>
      <c r="H210" s="7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2.75" x14ac:dyDescent="0.25">
      <c r="A211" s="7"/>
      <c r="B211" s="220"/>
      <c r="C211" s="7"/>
      <c r="D211" s="7"/>
      <c r="E211" s="7"/>
      <c r="F211" s="7"/>
      <c r="G211" s="7"/>
      <c r="H211" s="7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2.75" x14ac:dyDescent="0.25">
      <c r="A212" s="7"/>
      <c r="B212" s="220"/>
      <c r="C212" s="7"/>
      <c r="D212" s="7"/>
      <c r="E212" s="7"/>
      <c r="F212" s="7"/>
      <c r="G212" s="7"/>
      <c r="H212" s="7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2.75" x14ac:dyDescent="0.25">
      <c r="A213" s="7"/>
      <c r="B213" s="220"/>
      <c r="C213" s="7"/>
      <c r="D213" s="7"/>
      <c r="E213" s="7"/>
      <c r="F213" s="7"/>
      <c r="G213" s="7"/>
      <c r="H213" s="7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2.75" x14ac:dyDescent="0.25">
      <c r="A214" s="7"/>
      <c r="B214" s="220"/>
      <c r="C214" s="7"/>
      <c r="D214" s="7"/>
      <c r="E214" s="7"/>
      <c r="F214" s="7"/>
      <c r="G214" s="7"/>
      <c r="H214" s="7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2.75" x14ac:dyDescent="0.25">
      <c r="A215" s="7"/>
      <c r="B215" s="220"/>
      <c r="C215" s="7"/>
      <c r="D215" s="7"/>
      <c r="E215" s="7"/>
      <c r="F215" s="7"/>
      <c r="G215" s="7"/>
      <c r="H215" s="7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2.75" x14ac:dyDescent="0.25">
      <c r="A216" s="7"/>
      <c r="B216" s="220"/>
      <c r="C216" s="7"/>
      <c r="D216" s="7"/>
      <c r="E216" s="7"/>
      <c r="F216" s="7"/>
      <c r="G216" s="7"/>
      <c r="H216" s="7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2.75" x14ac:dyDescent="0.25">
      <c r="A217" s="7"/>
      <c r="B217" s="220"/>
      <c r="C217" s="7"/>
      <c r="D217" s="7"/>
      <c r="E217" s="7"/>
      <c r="F217" s="7"/>
      <c r="G217" s="7"/>
      <c r="H217" s="7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2.75" x14ac:dyDescent="0.25">
      <c r="A218" s="7"/>
      <c r="B218" s="220"/>
      <c r="C218" s="7"/>
      <c r="D218" s="7"/>
      <c r="E218" s="7"/>
      <c r="F218" s="7"/>
      <c r="G218" s="7"/>
      <c r="H218" s="7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2.75" x14ac:dyDescent="0.25">
      <c r="A219" s="7"/>
      <c r="B219" s="220"/>
      <c r="C219" s="7"/>
      <c r="D219" s="7"/>
      <c r="E219" s="7"/>
      <c r="F219" s="7"/>
      <c r="G219" s="7"/>
      <c r="H219" s="7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2.75" x14ac:dyDescent="0.25">
      <c r="A220" s="7"/>
      <c r="B220" s="220"/>
      <c r="C220" s="7"/>
      <c r="D220" s="7"/>
      <c r="E220" s="7"/>
      <c r="F220" s="7"/>
      <c r="G220" s="7"/>
      <c r="H220" s="7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2.75" x14ac:dyDescent="0.25">
      <c r="A221" s="7"/>
      <c r="B221" s="220"/>
      <c r="C221" s="7"/>
      <c r="D221" s="7"/>
      <c r="E221" s="7"/>
      <c r="F221" s="7"/>
      <c r="G221" s="7"/>
      <c r="H221" s="7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2.75" x14ac:dyDescent="0.25">
      <c r="A222" s="7"/>
      <c r="B222" s="220"/>
      <c r="C222" s="7"/>
      <c r="D222" s="7"/>
      <c r="E222" s="7"/>
      <c r="F222" s="7"/>
      <c r="G222" s="7"/>
      <c r="H222" s="7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2.75" x14ac:dyDescent="0.25">
      <c r="A223" s="7"/>
      <c r="B223" s="220"/>
      <c r="C223" s="7"/>
      <c r="D223" s="7"/>
      <c r="E223" s="7"/>
      <c r="F223" s="7"/>
      <c r="G223" s="7"/>
      <c r="H223" s="7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2.75" x14ac:dyDescent="0.25">
      <c r="A224" s="7"/>
      <c r="B224" s="220"/>
      <c r="C224" s="7"/>
      <c r="D224" s="7"/>
      <c r="E224" s="7"/>
      <c r="F224" s="7"/>
      <c r="G224" s="7"/>
      <c r="H224" s="7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x14ac:dyDescent="0.25">
      <c r="A225" s="7"/>
      <c r="B225" s="220"/>
      <c r="C225" s="7"/>
      <c r="D225" s="7"/>
      <c r="E225" s="7"/>
      <c r="F225" s="7"/>
      <c r="G225" s="7"/>
      <c r="H225" s="7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x14ac:dyDescent="0.25">
      <c r="A226" s="7"/>
      <c r="B226" s="220"/>
      <c r="C226" s="7"/>
      <c r="D226" s="7"/>
      <c r="E226" s="7"/>
      <c r="F226" s="7"/>
      <c r="G226" s="7"/>
      <c r="H226" s="7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x14ac:dyDescent="0.25">
      <c r="A227" s="7"/>
      <c r="B227" s="220"/>
      <c r="C227" s="7"/>
      <c r="D227" s="7"/>
      <c r="E227" s="7"/>
      <c r="F227" s="7"/>
      <c r="G227" s="7"/>
      <c r="H227" s="7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x14ac:dyDescent="0.25">
      <c r="A228" s="7"/>
      <c r="B228" s="220"/>
      <c r="C228" s="7"/>
      <c r="D228" s="7"/>
      <c r="E228" s="7"/>
      <c r="F228" s="7"/>
      <c r="G228" s="7"/>
      <c r="H228" s="7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x14ac:dyDescent="0.25">
      <c r="A229" s="7"/>
      <c r="B229" s="220"/>
      <c r="C229" s="7"/>
      <c r="D229" s="7"/>
      <c r="E229" s="7"/>
      <c r="F229" s="7"/>
      <c r="G229" s="7"/>
      <c r="H229" s="7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x14ac:dyDescent="0.25">
      <c r="A230" s="7"/>
      <c r="B230" s="220"/>
      <c r="C230" s="7"/>
      <c r="D230" s="7"/>
      <c r="E230" s="7"/>
      <c r="F230" s="7"/>
      <c r="G230" s="7"/>
      <c r="H230" s="7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x14ac:dyDescent="0.25">
      <c r="A231" s="7"/>
      <c r="B231" s="220"/>
      <c r="C231" s="7"/>
      <c r="D231" s="7"/>
      <c r="E231" s="7"/>
      <c r="F231" s="7"/>
      <c r="G231" s="7"/>
      <c r="H231" s="7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x14ac:dyDescent="0.25">
      <c r="A232" s="7"/>
      <c r="B232" s="220"/>
      <c r="C232" s="7"/>
      <c r="D232" s="7"/>
      <c r="E232" s="7"/>
      <c r="F232" s="7"/>
      <c r="G232" s="7"/>
      <c r="H232" s="7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x14ac:dyDescent="0.25">
      <c r="A233" s="7"/>
      <c r="B233" s="220"/>
      <c r="C233" s="7"/>
      <c r="D233" s="7"/>
      <c r="E233" s="7"/>
      <c r="F233" s="7"/>
      <c r="G233" s="7"/>
      <c r="H233" s="7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x14ac:dyDescent="0.25">
      <c r="A234" s="7"/>
      <c r="B234" s="220"/>
      <c r="C234" s="7"/>
      <c r="D234" s="7"/>
      <c r="E234" s="7"/>
      <c r="F234" s="7"/>
      <c r="G234" s="7"/>
      <c r="H234" s="7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x14ac:dyDescent="0.25">
      <c r="A235" s="7"/>
      <c r="B235" s="220"/>
      <c r="C235" s="7"/>
      <c r="D235" s="7"/>
      <c r="E235" s="7"/>
      <c r="F235" s="7"/>
      <c r="G235" s="7"/>
      <c r="H235" s="7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x14ac:dyDescent="0.25">
      <c r="A236" s="7"/>
      <c r="B236" s="220"/>
      <c r="C236" s="7"/>
      <c r="D236" s="7"/>
      <c r="E236" s="7"/>
      <c r="F236" s="7"/>
      <c r="G236" s="7"/>
      <c r="H236" s="7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x14ac:dyDescent="0.25">
      <c r="A237" s="7"/>
      <c r="B237" s="220"/>
      <c r="C237" s="7"/>
      <c r="D237" s="7"/>
      <c r="E237" s="7"/>
      <c r="F237" s="7"/>
      <c r="G237" s="7"/>
      <c r="H237" s="7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x14ac:dyDescent="0.25">
      <c r="A238" s="7"/>
      <c r="B238" s="220"/>
      <c r="C238" s="7"/>
      <c r="D238" s="7"/>
      <c r="E238" s="7"/>
      <c r="F238" s="7"/>
      <c r="G238" s="7"/>
      <c r="H238" s="7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x14ac:dyDescent="0.25">
      <c r="A239" s="7"/>
      <c r="B239" s="220"/>
      <c r="C239" s="7"/>
      <c r="D239" s="7"/>
      <c r="E239" s="7"/>
      <c r="F239" s="7"/>
      <c r="G239" s="7"/>
      <c r="H239" s="7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x14ac:dyDescent="0.25">
      <c r="A240" s="7"/>
      <c r="B240" s="220"/>
      <c r="C240" s="7"/>
      <c r="D240" s="7"/>
      <c r="E240" s="7"/>
      <c r="F240" s="7"/>
      <c r="G240" s="7"/>
      <c r="H240" s="7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x14ac:dyDescent="0.25">
      <c r="A241" s="7"/>
      <c r="B241" s="220"/>
      <c r="C241" s="7"/>
      <c r="D241" s="7"/>
      <c r="E241" s="7"/>
      <c r="F241" s="7"/>
      <c r="G241" s="7"/>
      <c r="H241" s="7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x14ac:dyDescent="0.25">
      <c r="A242" s="7"/>
      <c r="B242" s="220"/>
      <c r="C242" s="7"/>
      <c r="D242" s="7"/>
      <c r="E242" s="7"/>
      <c r="F242" s="7"/>
      <c r="G242" s="7"/>
      <c r="H242" s="7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x14ac:dyDescent="0.25">
      <c r="A243" s="7"/>
      <c r="B243" s="220"/>
      <c r="C243" s="7"/>
      <c r="D243" s="7"/>
      <c r="E243" s="7"/>
      <c r="F243" s="7"/>
      <c r="G243" s="7"/>
      <c r="H243" s="7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x14ac:dyDescent="0.25">
      <c r="A244" s="7"/>
      <c r="B244" s="220"/>
      <c r="C244" s="7"/>
      <c r="D244" s="7"/>
      <c r="E244" s="7"/>
      <c r="F244" s="7"/>
      <c r="G244" s="7"/>
      <c r="H244" s="7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x14ac:dyDescent="0.25">
      <c r="A245" s="7"/>
      <c r="B245" s="220"/>
      <c r="C245" s="7"/>
      <c r="D245" s="7"/>
      <c r="E245" s="7"/>
      <c r="F245" s="7"/>
      <c r="G245" s="7"/>
      <c r="H245" s="7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x14ac:dyDescent="0.25">
      <c r="A246" s="7"/>
      <c r="B246" s="220"/>
      <c r="C246" s="7"/>
      <c r="D246" s="7"/>
      <c r="E246" s="7"/>
      <c r="F246" s="7"/>
      <c r="G246" s="7"/>
      <c r="H246" s="7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x14ac:dyDescent="0.25">
      <c r="A247" s="7"/>
      <c r="B247" s="220"/>
      <c r="C247" s="7"/>
      <c r="D247" s="7"/>
      <c r="E247" s="7"/>
      <c r="F247" s="7"/>
      <c r="G247" s="7"/>
      <c r="H247" s="7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2.75" x14ac:dyDescent="0.25">
      <c r="A248" s="7"/>
      <c r="B248" s="220"/>
      <c r="C248" s="7"/>
      <c r="D248" s="7"/>
      <c r="E248" s="7"/>
      <c r="F248" s="7"/>
      <c r="G248" s="7"/>
      <c r="H248" s="7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2.75" x14ac:dyDescent="0.25">
      <c r="A249" s="7"/>
      <c r="B249" s="220"/>
      <c r="C249" s="7"/>
      <c r="D249" s="7"/>
      <c r="E249" s="7"/>
      <c r="F249" s="7"/>
      <c r="G249" s="7"/>
      <c r="H249" s="7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2.75" x14ac:dyDescent="0.25">
      <c r="A250" s="7"/>
      <c r="B250" s="220"/>
      <c r="C250" s="7"/>
      <c r="D250" s="7"/>
      <c r="E250" s="7"/>
      <c r="F250" s="7"/>
      <c r="G250" s="7"/>
      <c r="H250" s="7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2.75" x14ac:dyDescent="0.25">
      <c r="A251" s="7"/>
      <c r="B251" s="220"/>
      <c r="C251" s="7"/>
      <c r="D251" s="7"/>
      <c r="E251" s="7"/>
      <c r="F251" s="7"/>
      <c r="G251" s="7"/>
      <c r="H251" s="7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2.75" x14ac:dyDescent="0.25">
      <c r="A252" s="7"/>
      <c r="B252" s="220"/>
      <c r="C252" s="7"/>
      <c r="D252" s="7"/>
      <c r="E252" s="7"/>
      <c r="F252" s="7"/>
      <c r="G252" s="7"/>
      <c r="H252" s="7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2.75" x14ac:dyDescent="0.25">
      <c r="A253" s="7"/>
      <c r="B253" s="220"/>
      <c r="C253" s="7"/>
      <c r="D253" s="7"/>
      <c r="E253" s="7"/>
      <c r="F253" s="7"/>
      <c r="G253" s="7"/>
      <c r="H253" s="7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2.75" x14ac:dyDescent="0.25">
      <c r="A254" s="7"/>
      <c r="B254" s="220"/>
      <c r="C254" s="7"/>
      <c r="D254" s="7"/>
      <c r="E254" s="7"/>
      <c r="F254" s="7"/>
      <c r="G254" s="7"/>
      <c r="H254" s="7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2.75" x14ac:dyDescent="0.25">
      <c r="A255" s="7"/>
      <c r="B255" s="220"/>
      <c r="C255" s="7"/>
      <c r="D255" s="7"/>
      <c r="E255" s="7"/>
      <c r="F255" s="7"/>
      <c r="G255" s="7"/>
      <c r="H255" s="7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2.75" x14ac:dyDescent="0.25">
      <c r="A256" s="7"/>
      <c r="B256" s="220"/>
      <c r="C256" s="7"/>
      <c r="D256" s="7"/>
      <c r="E256" s="7"/>
      <c r="F256" s="7"/>
      <c r="G256" s="7"/>
      <c r="H256" s="7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2.75" x14ac:dyDescent="0.25">
      <c r="A257" s="7"/>
      <c r="B257" s="220"/>
      <c r="C257" s="7"/>
      <c r="D257" s="7"/>
      <c r="E257" s="7"/>
      <c r="F257" s="7"/>
      <c r="G257" s="7"/>
      <c r="H257" s="7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2.75" x14ac:dyDescent="0.25">
      <c r="A258" s="7"/>
      <c r="B258" s="220"/>
      <c r="C258" s="7"/>
      <c r="D258" s="7"/>
      <c r="E258" s="7"/>
      <c r="F258" s="7"/>
      <c r="G258" s="7"/>
      <c r="H258" s="7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2.75" x14ac:dyDescent="0.25">
      <c r="A259" s="7"/>
      <c r="B259" s="220"/>
      <c r="C259" s="7"/>
      <c r="D259" s="7"/>
      <c r="E259" s="7"/>
      <c r="F259" s="7"/>
      <c r="G259" s="7"/>
      <c r="H259" s="7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2.75" x14ac:dyDescent="0.25">
      <c r="A260" s="7"/>
      <c r="B260" s="220"/>
      <c r="C260" s="7"/>
      <c r="D260" s="7"/>
      <c r="E260" s="7"/>
      <c r="F260" s="7"/>
      <c r="G260" s="7"/>
      <c r="H260" s="7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2.75" x14ac:dyDescent="0.25">
      <c r="A261" s="7"/>
      <c r="B261" s="220"/>
      <c r="C261" s="7"/>
      <c r="D261" s="7"/>
      <c r="E261" s="7"/>
      <c r="F261" s="7"/>
      <c r="G261" s="7"/>
      <c r="H261" s="7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2.75" x14ac:dyDescent="0.25">
      <c r="A262" s="7"/>
      <c r="B262" s="220"/>
      <c r="C262" s="7"/>
      <c r="D262" s="7"/>
      <c r="E262" s="7"/>
      <c r="F262" s="7"/>
      <c r="G262" s="7"/>
      <c r="H262" s="7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2.75" x14ac:dyDescent="0.25">
      <c r="A263" s="7"/>
      <c r="B263" s="220"/>
      <c r="C263" s="7"/>
      <c r="D263" s="7"/>
      <c r="E263" s="7"/>
      <c r="F263" s="7"/>
      <c r="G263" s="7"/>
      <c r="H263" s="7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2.75" x14ac:dyDescent="0.25">
      <c r="A264" s="7"/>
      <c r="B264" s="220"/>
      <c r="C264" s="7"/>
      <c r="D264" s="7"/>
      <c r="E264" s="7"/>
      <c r="F264" s="7"/>
      <c r="G264" s="7"/>
      <c r="H264" s="7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2.75" x14ac:dyDescent="0.25">
      <c r="A265" s="7"/>
      <c r="B265" s="220"/>
      <c r="C265" s="7"/>
      <c r="D265" s="7"/>
      <c r="E265" s="7"/>
      <c r="F265" s="7"/>
      <c r="G265" s="7"/>
      <c r="H265" s="7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2.75" x14ac:dyDescent="0.25">
      <c r="A266" s="7"/>
      <c r="B266" s="220"/>
      <c r="C266" s="7"/>
      <c r="D266" s="7"/>
      <c r="E266" s="7"/>
      <c r="F266" s="7"/>
      <c r="G266" s="7"/>
      <c r="H266" s="7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2.75" x14ac:dyDescent="0.25">
      <c r="A267" s="7"/>
      <c r="B267" s="220"/>
      <c r="C267" s="7"/>
      <c r="D267" s="7"/>
      <c r="E267" s="7"/>
      <c r="F267" s="7"/>
      <c r="G267" s="7"/>
      <c r="H267" s="7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2.75" x14ac:dyDescent="0.25">
      <c r="A268" s="7"/>
      <c r="B268" s="220"/>
      <c r="C268" s="7"/>
      <c r="D268" s="7"/>
      <c r="E268" s="7"/>
      <c r="F268" s="7"/>
      <c r="G268" s="7"/>
      <c r="H268" s="7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2.75" x14ac:dyDescent="0.25">
      <c r="A269" s="7"/>
      <c r="B269" s="220"/>
      <c r="C269" s="7"/>
      <c r="D269" s="7"/>
      <c r="E269" s="7"/>
      <c r="F269" s="7"/>
      <c r="G269" s="7"/>
      <c r="H269" s="7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2.75" x14ac:dyDescent="0.25">
      <c r="A270" s="7"/>
      <c r="B270" s="220"/>
      <c r="C270" s="7"/>
      <c r="D270" s="7"/>
      <c r="E270" s="7"/>
      <c r="F270" s="7"/>
      <c r="G270" s="7"/>
      <c r="H270" s="7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2.75" x14ac:dyDescent="0.25">
      <c r="A271" s="7"/>
      <c r="B271" s="220"/>
      <c r="C271" s="7"/>
      <c r="D271" s="7"/>
      <c r="E271" s="7"/>
      <c r="F271" s="7"/>
      <c r="G271" s="7"/>
      <c r="H271" s="7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2.75" x14ac:dyDescent="0.25">
      <c r="A272" s="7"/>
      <c r="B272" s="220"/>
      <c r="C272" s="7"/>
      <c r="D272" s="7"/>
      <c r="E272" s="7"/>
      <c r="F272" s="7"/>
      <c r="G272" s="7"/>
      <c r="H272" s="7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2.75" x14ac:dyDescent="0.25">
      <c r="A273" s="7"/>
      <c r="B273" s="220"/>
      <c r="C273" s="7"/>
      <c r="D273" s="7"/>
      <c r="E273" s="7"/>
      <c r="F273" s="7"/>
      <c r="G273" s="7"/>
      <c r="H273" s="7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2.75" x14ac:dyDescent="0.25">
      <c r="A274" s="7"/>
      <c r="B274" s="220"/>
      <c r="C274" s="7"/>
      <c r="D274" s="7"/>
      <c r="E274" s="7"/>
      <c r="F274" s="7"/>
      <c r="G274" s="7"/>
      <c r="H274" s="7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2.75" x14ac:dyDescent="0.25">
      <c r="A275" s="7"/>
      <c r="B275" s="220"/>
      <c r="C275" s="7"/>
      <c r="D275" s="7"/>
      <c r="E275" s="7"/>
      <c r="F275" s="7"/>
      <c r="G275" s="7"/>
      <c r="H275" s="7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2.75" x14ac:dyDescent="0.25">
      <c r="A276" s="7"/>
      <c r="B276" s="220"/>
      <c r="C276" s="7"/>
      <c r="D276" s="7"/>
      <c r="E276" s="7"/>
      <c r="F276" s="7"/>
      <c r="G276" s="7"/>
      <c r="H276" s="7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2.75" x14ac:dyDescent="0.25">
      <c r="A277" s="7"/>
      <c r="B277" s="220"/>
      <c r="C277" s="7"/>
      <c r="D277" s="7"/>
      <c r="E277" s="7"/>
      <c r="F277" s="7"/>
      <c r="G277" s="7"/>
      <c r="H277" s="7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2.75" x14ac:dyDescent="0.25">
      <c r="A278" s="7"/>
      <c r="B278" s="220"/>
      <c r="C278" s="7"/>
      <c r="D278" s="7"/>
      <c r="E278" s="7"/>
      <c r="F278" s="7"/>
      <c r="G278" s="7"/>
      <c r="H278" s="7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2.75" x14ac:dyDescent="0.25">
      <c r="A279" s="7"/>
      <c r="B279" s="220"/>
      <c r="C279" s="7"/>
      <c r="D279" s="7"/>
      <c r="E279" s="7"/>
      <c r="F279" s="7"/>
      <c r="G279" s="7"/>
      <c r="H279" s="7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2.75" x14ac:dyDescent="0.25">
      <c r="A280" s="7"/>
      <c r="B280" s="220"/>
      <c r="C280" s="7"/>
      <c r="D280" s="7"/>
      <c r="E280" s="7"/>
      <c r="F280" s="7"/>
      <c r="G280" s="7"/>
      <c r="H280" s="7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2.75" x14ac:dyDescent="0.25">
      <c r="A281" s="7"/>
      <c r="B281" s="220"/>
      <c r="C281" s="7"/>
      <c r="D281" s="7"/>
      <c r="E281" s="7"/>
      <c r="F281" s="7"/>
      <c r="G281" s="7"/>
      <c r="H281" s="7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2.75" x14ac:dyDescent="0.25">
      <c r="A282" s="7"/>
      <c r="B282" s="220"/>
      <c r="C282" s="7"/>
      <c r="D282" s="7"/>
      <c r="E282" s="7"/>
      <c r="F282" s="7"/>
      <c r="G282" s="7"/>
      <c r="H282" s="7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2.75" x14ac:dyDescent="0.25">
      <c r="A283" s="7"/>
      <c r="B283" s="220"/>
      <c r="C283" s="7"/>
      <c r="D283" s="7"/>
      <c r="E283" s="7"/>
      <c r="F283" s="7"/>
      <c r="G283" s="7"/>
      <c r="H283" s="7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2.75" x14ac:dyDescent="0.25">
      <c r="A284" s="7"/>
      <c r="B284" s="220"/>
      <c r="C284" s="7"/>
      <c r="D284" s="7"/>
      <c r="E284" s="7"/>
      <c r="F284" s="7"/>
      <c r="G284" s="7"/>
      <c r="H284" s="7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2.75" x14ac:dyDescent="0.25">
      <c r="A285" s="7"/>
      <c r="B285" s="220"/>
      <c r="C285" s="7"/>
      <c r="D285" s="7"/>
      <c r="E285" s="7"/>
      <c r="F285" s="7"/>
      <c r="G285" s="7"/>
      <c r="H285" s="7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2.75" x14ac:dyDescent="0.25">
      <c r="A286" s="7"/>
      <c r="B286" s="220"/>
      <c r="C286" s="7"/>
      <c r="D286" s="7"/>
      <c r="E286" s="7"/>
      <c r="F286" s="7"/>
      <c r="G286" s="7"/>
      <c r="H286" s="7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2.75" x14ac:dyDescent="0.25">
      <c r="A287" s="7"/>
      <c r="B287" s="220"/>
      <c r="C287" s="7"/>
      <c r="D287" s="7"/>
      <c r="E287" s="7"/>
      <c r="F287" s="7"/>
      <c r="G287" s="7"/>
      <c r="H287" s="7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2.75" x14ac:dyDescent="0.25">
      <c r="A288" s="7"/>
      <c r="B288" s="220"/>
      <c r="C288" s="7"/>
      <c r="D288" s="7"/>
      <c r="E288" s="7"/>
      <c r="F288" s="7"/>
      <c r="G288" s="7"/>
      <c r="H288" s="7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2.75" x14ac:dyDescent="0.25">
      <c r="A289" s="7"/>
      <c r="B289" s="220"/>
      <c r="C289" s="7"/>
      <c r="D289" s="7"/>
      <c r="E289" s="7"/>
      <c r="F289" s="7"/>
      <c r="G289" s="7"/>
      <c r="H289" s="7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2.75" x14ac:dyDescent="0.25">
      <c r="A290" s="7"/>
      <c r="B290" s="220"/>
      <c r="C290" s="7"/>
      <c r="D290" s="7"/>
      <c r="E290" s="7"/>
      <c r="F290" s="7"/>
      <c r="G290" s="7"/>
      <c r="H290" s="7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2.75" x14ac:dyDescent="0.25">
      <c r="A291" s="7"/>
      <c r="B291" s="220"/>
      <c r="C291" s="7"/>
      <c r="D291" s="7"/>
      <c r="E291" s="7"/>
      <c r="F291" s="7"/>
      <c r="G291" s="7"/>
      <c r="H291" s="7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2.75" x14ac:dyDescent="0.25">
      <c r="A292" s="7"/>
      <c r="B292" s="220"/>
      <c r="C292" s="7"/>
      <c r="D292" s="7"/>
      <c r="E292" s="7"/>
      <c r="F292" s="7"/>
      <c r="G292" s="7"/>
      <c r="H292" s="7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2.75" x14ac:dyDescent="0.25">
      <c r="A293" s="7"/>
      <c r="B293" s="220"/>
      <c r="C293" s="7"/>
      <c r="D293" s="7"/>
      <c r="E293" s="7"/>
      <c r="F293" s="7"/>
      <c r="G293" s="7"/>
      <c r="H293" s="7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2.75" x14ac:dyDescent="0.25">
      <c r="A294" s="7"/>
      <c r="B294" s="220"/>
      <c r="C294" s="7"/>
      <c r="D294" s="7"/>
      <c r="E294" s="7"/>
      <c r="F294" s="7"/>
      <c r="G294" s="7"/>
      <c r="H294" s="7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2.75" x14ac:dyDescent="0.25">
      <c r="A295" s="7"/>
      <c r="B295" s="220"/>
      <c r="C295" s="7"/>
      <c r="D295" s="7"/>
      <c r="E295" s="7"/>
      <c r="F295" s="7"/>
      <c r="G295" s="7"/>
      <c r="H295" s="7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2.75" x14ac:dyDescent="0.25">
      <c r="A296" s="7"/>
      <c r="B296" s="220"/>
      <c r="C296" s="7"/>
      <c r="D296" s="7"/>
      <c r="E296" s="7"/>
      <c r="F296" s="7"/>
      <c r="G296" s="7"/>
      <c r="H296" s="7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2.75" x14ac:dyDescent="0.25">
      <c r="A297" s="7"/>
      <c r="B297" s="220"/>
      <c r="C297" s="7"/>
      <c r="D297" s="7"/>
      <c r="E297" s="7"/>
      <c r="F297" s="7"/>
      <c r="G297" s="7"/>
      <c r="H297" s="7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2.75" x14ac:dyDescent="0.25">
      <c r="A298" s="7"/>
      <c r="B298" s="220"/>
      <c r="C298" s="7"/>
      <c r="D298" s="7"/>
      <c r="E298" s="7"/>
      <c r="F298" s="7"/>
      <c r="G298" s="7"/>
      <c r="H298" s="7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2.75" x14ac:dyDescent="0.25">
      <c r="A299" s="7"/>
      <c r="B299" s="220"/>
      <c r="C299" s="7"/>
      <c r="D299" s="7"/>
      <c r="E299" s="7"/>
      <c r="F299" s="7"/>
      <c r="G299" s="7"/>
      <c r="H299" s="7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2.75" x14ac:dyDescent="0.25">
      <c r="A300" s="7"/>
      <c r="B300" s="220"/>
      <c r="C300" s="7"/>
      <c r="D300" s="7"/>
      <c r="E300" s="7"/>
      <c r="F300" s="7"/>
      <c r="G300" s="7"/>
      <c r="H300" s="7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2.75" x14ac:dyDescent="0.25">
      <c r="A301" s="7"/>
      <c r="B301" s="220"/>
      <c r="C301" s="7"/>
      <c r="D301" s="7"/>
      <c r="E301" s="7"/>
      <c r="F301" s="7"/>
      <c r="G301" s="7"/>
      <c r="H301" s="7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2.75" x14ac:dyDescent="0.25">
      <c r="A302" s="7"/>
      <c r="B302" s="220"/>
      <c r="C302" s="7"/>
      <c r="D302" s="7"/>
      <c r="E302" s="7"/>
      <c r="F302" s="7"/>
      <c r="G302" s="7"/>
      <c r="H302" s="7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2.75" x14ac:dyDescent="0.25">
      <c r="A303" s="7"/>
      <c r="B303" s="220"/>
      <c r="C303" s="7"/>
      <c r="D303" s="7"/>
      <c r="E303" s="7"/>
      <c r="F303" s="7"/>
      <c r="G303" s="7"/>
      <c r="H303" s="7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2.75" x14ac:dyDescent="0.25">
      <c r="A304" s="7"/>
      <c r="B304" s="220"/>
      <c r="C304" s="7"/>
      <c r="D304" s="7"/>
      <c r="E304" s="7"/>
      <c r="F304" s="7"/>
      <c r="G304" s="7"/>
      <c r="H304" s="7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2.75" x14ac:dyDescent="0.25">
      <c r="A305" s="7"/>
      <c r="B305" s="220"/>
      <c r="C305" s="7"/>
      <c r="D305" s="7"/>
      <c r="E305" s="7"/>
      <c r="F305" s="7"/>
      <c r="G305" s="7"/>
      <c r="H305" s="7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2.75" x14ac:dyDescent="0.25">
      <c r="A306" s="7"/>
      <c r="B306" s="220"/>
      <c r="C306" s="7"/>
      <c r="D306" s="7"/>
      <c r="E306" s="7"/>
      <c r="F306" s="7"/>
      <c r="G306" s="7"/>
      <c r="H306" s="7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2.75" x14ac:dyDescent="0.25">
      <c r="A307" s="7"/>
      <c r="B307" s="220"/>
      <c r="C307" s="7"/>
      <c r="D307" s="7"/>
      <c r="E307" s="7"/>
      <c r="F307" s="7"/>
      <c r="G307" s="7"/>
      <c r="H307" s="7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2.75" x14ac:dyDescent="0.25">
      <c r="A308" s="7"/>
      <c r="B308" s="220"/>
      <c r="C308" s="7"/>
      <c r="D308" s="7"/>
      <c r="E308" s="7"/>
      <c r="F308" s="7"/>
      <c r="G308" s="7"/>
      <c r="H308" s="7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2.75" x14ac:dyDescent="0.25">
      <c r="A309" s="7"/>
      <c r="B309" s="220"/>
      <c r="C309" s="7"/>
      <c r="D309" s="7"/>
      <c r="E309" s="7"/>
      <c r="F309" s="7"/>
      <c r="G309" s="7"/>
      <c r="H309" s="7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2.75" x14ac:dyDescent="0.25">
      <c r="A310" s="7"/>
      <c r="B310" s="220"/>
      <c r="C310" s="7"/>
      <c r="D310" s="7"/>
      <c r="E310" s="7"/>
      <c r="F310" s="7"/>
      <c r="G310" s="7"/>
      <c r="H310" s="7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2.75" x14ac:dyDescent="0.25">
      <c r="A311" s="7"/>
      <c r="B311" s="220"/>
      <c r="C311" s="7"/>
      <c r="D311" s="7"/>
      <c r="E311" s="7"/>
      <c r="F311" s="7"/>
      <c r="G311" s="7"/>
      <c r="H311" s="7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2.75" x14ac:dyDescent="0.25">
      <c r="A312" s="7"/>
      <c r="B312" s="220"/>
      <c r="C312" s="7"/>
      <c r="D312" s="7"/>
      <c r="E312" s="7"/>
      <c r="F312" s="7"/>
      <c r="G312" s="7"/>
      <c r="H312" s="7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2.75" x14ac:dyDescent="0.25">
      <c r="A313" s="7"/>
      <c r="B313" s="220"/>
      <c r="C313" s="7"/>
      <c r="D313" s="7"/>
      <c r="E313" s="7"/>
      <c r="F313" s="7"/>
      <c r="G313" s="7"/>
      <c r="H313" s="7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2.75" x14ac:dyDescent="0.25">
      <c r="A314" s="7"/>
      <c r="B314" s="220"/>
      <c r="C314" s="7"/>
      <c r="D314" s="7"/>
      <c r="E314" s="7"/>
      <c r="F314" s="7"/>
      <c r="G314" s="7"/>
      <c r="H314" s="7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2.75" x14ac:dyDescent="0.25">
      <c r="A315" s="7"/>
      <c r="B315" s="220"/>
      <c r="C315" s="7"/>
      <c r="D315" s="7"/>
      <c r="E315" s="7"/>
      <c r="F315" s="7"/>
      <c r="G315" s="7"/>
      <c r="H315" s="7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2.75" x14ac:dyDescent="0.25">
      <c r="A316" s="7"/>
      <c r="B316" s="220"/>
      <c r="C316" s="7"/>
      <c r="D316" s="7"/>
      <c r="E316" s="7"/>
      <c r="F316" s="7"/>
      <c r="G316" s="7"/>
      <c r="H316" s="7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2.75" x14ac:dyDescent="0.25">
      <c r="A317" s="7"/>
      <c r="B317" s="220"/>
      <c r="C317" s="7"/>
      <c r="D317" s="7"/>
      <c r="E317" s="7"/>
      <c r="F317" s="7"/>
      <c r="G317" s="7"/>
      <c r="H317" s="7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2.75" x14ac:dyDescent="0.25">
      <c r="A318" s="7"/>
      <c r="B318" s="220"/>
      <c r="C318" s="7"/>
      <c r="D318" s="7"/>
      <c r="E318" s="7"/>
      <c r="F318" s="7"/>
      <c r="G318" s="7"/>
      <c r="H318" s="7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2.75" x14ac:dyDescent="0.25">
      <c r="A319" s="7"/>
      <c r="B319" s="220"/>
      <c r="C319" s="7"/>
      <c r="D319" s="7"/>
      <c r="E319" s="7"/>
      <c r="F319" s="7"/>
      <c r="G319" s="7"/>
      <c r="H319" s="7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2.75" x14ac:dyDescent="0.25">
      <c r="A320" s="7"/>
      <c r="B320" s="220"/>
      <c r="C320" s="7"/>
      <c r="D320" s="7"/>
      <c r="E320" s="7"/>
      <c r="F320" s="7"/>
      <c r="G320" s="7"/>
      <c r="H320" s="7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2.75" x14ac:dyDescent="0.25">
      <c r="A321" s="7"/>
      <c r="B321" s="220"/>
      <c r="C321" s="7"/>
      <c r="D321" s="7"/>
      <c r="E321" s="7"/>
      <c r="F321" s="7"/>
      <c r="G321" s="7"/>
      <c r="H321" s="7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2.75" x14ac:dyDescent="0.25">
      <c r="A322" s="7"/>
      <c r="B322" s="220"/>
      <c r="C322" s="7"/>
      <c r="D322" s="7"/>
      <c r="E322" s="7"/>
      <c r="F322" s="7"/>
      <c r="G322" s="7"/>
      <c r="H322" s="7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2.75" x14ac:dyDescent="0.25">
      <c r="A323" s="7"/>
      <c r="B323" s="220"/>
      <c r="C323" s="7"/>
      <c r="D323" s="7"/>
      <c r="E323" s="7"/>
      <c r="F323" s="7"/>
      <c r="G323" s="7"/>
      <c r="H323" s="7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2.75" x14ac:dyDescent="0.25">
      <c r="A324" s="7"/>
      <c r="B324" s="220"/>
      <c r="C324" s="7"/>
      <c r="D324" s="7"/>
      <c r="E324" s="7"/>
      <c r="F324" s="7"/>
      <c r="G324" s="7"/>
      <c r="H324" s="7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2.75" x14ac:dyDescent="0.25">
      <c r="A325" s="7"/>
      <c r="B325" s="220"/>
      <c r="C325" s="7"/>
      <c r="D325" s="7"/>
      <c r="E325" s="7"/>
      <c r="F325" s="7"/>
      <c r="G325" s="7"/>
      <c r="H325" s="7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2.75" x14ac:dyDescent="0.25">
      <c r="A326" s="7"/>
      <c r="B326" s="220"/>
      <c r="C326" s="7"/>
      <c r="D326" s="7"/>
      <c r="E326" s="7"/>
      <c r="F326" s="7"/>
      <c r="G326" s="7"/>
      <c r="H326" s="7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2.75" x14ac:dyDescent="0.25">
      <c r="A327" s="7"/>
      <c r="B327" s="220"/>
      <c r="C327" s="7"/>
      <c r="D327" s="7"/>
      <c r="E327" s="7"/>
      <c r="F327" s="7"/>
      <c r="G327" s="7"/>
      <c r="H327" s="7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2.75" x14ac:dyDescent="0.25">
      <c r="A328" s="7"/>
      <c r="B328" s="220"/>
      <c r="C328" s="7"/>
      <c r="D328" s="7"/>
      <c r="E328" s="7"/>
      <c r="F328" s="7"/>
      <c r="G328" s="7"/>
      <c r="H328" s="7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2.75" x14ac:dyDescent="0.25">
      <c r="A329" s="7"/>
      <c r="B329" s="220"/>
      <c r="C329" s="7"/>
      <c r="D329" s="7"/>
      <c r="E329" s="7"/>
      <c r="F329" s="7"/>
      <c r="G329" s="7"/>
      <c r="H329" s="7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2.75" x14ac:dyDescent="0.25">
      <c r="A330" s="7"/>
      <c r="B330" s="220"/>
      <c r="C330" s="7"/>
      <c r="D330" s="7"/>
      <c r="E330" s="7"/>
      <c r="F330" s="7"/>
      <c r="G330" s="7"/>
      <c r="H330" s="7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2.75" x14ac:dyDescent="0.25">
      <c r="A331" s="7"/>
      <c r="B331" s="220"/>
      <c r="C331" s="7"/>
      <c r="D331" s="7"/>
      <c r="E331" s="7"/>
      <c r="F331" s="7"/>
      <c r="G331" s="7"/>
      <c r="H331" s="7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2.75" x14ac:dyDescent="0.25">
      <c r="A332" s="7"/>
      <c r="B332" s="220"/>
      <c r="C332" s="7"/>
      <c r="D332" s="7"/>
      <c r="E332" s="7"/>
      <c r="F332" s="7"/>
      <c r="G332" s="7"/>
      <c r="H332" s="7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2.75" x14ac:dyDescent="0.25">
      <c r="A333" s="7"/>
      <c r="B333" s="220"/>
      <c r="C333" s="7"/>
      <c r="D333" s="7"/>
      <c r="E333" s="7"/>
      <c r="F333" s="7"/>
      <c r="G333" s="7"/>
      <c r="H333" s="7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2.75" x14ac:dyDescent="0.25">
      <c r="A334" s="7"/>
      <c r="B334" s="220"/>
      <c r="C334" s="7"/>
      <c r="D334" s="7"/>
      <c r="E334" s="7"/>
      <c r="F334" s="7"/>
      <c r="G334" s="7"/>
      <c r="H334" s="7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2.75" x14ac:dyDescent="0.25">
      <c r="A335" s="7"/>
      <c r="B335" s="220"/>
      <c r="C335" s="7"/>
      <c r="D335" s="7"/>
      <c r="E335" s="7"/>
      <c r="F335" s="7"/>
      <c r="G335" s="7"/>
      <c r="H335" s="7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2.75" x14ac:dyDescent="0.25">
      <c r="A336" s="7"/>
      <c r="B336" s="220"/>
      <c r="C336" s="7"/>
      <c r="D336" s="7"/>
      <c r="E336" s="7"/>
      <c r="F336" s="7"/>
      <c r="G336" s="7"/>
      <c r="H336" s="7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2.75" x14ac:dyDescent="0.25">
      <c r="A337" s="7"/>
      <c r="B337" s="220"/>
      <c r="C337" s="7"/>
      <c r="D337" s="7"/>
      <c r="E337" s="7"/>
      <c r="F337" s="7"/>
      <c r="G337" s="7"/>
      <c r="H337" s="7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2.75" x14ac:dyDescent="0.25">
      <c r="A338" s="7"/>
      <c r="B338" s="220"/>
      <c r="C338" s="7"/>
      <c r="D338" s="7"/>
      <c r="E338" s="7"/>
      <c r="F338" s="7"/>
      <c r="G338" s="7"/>
      <c r="H338" s="7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2.75" x14ac:dyDescent="0.25">
      <c r="A339" s="7"/>
      <c r="B339" s="220"/>
      <c r="C339" s="7"/>
      <c r="D339" s="7"/>
      <c r="E339" s="7"/>
      <c r="F339" s="7"/>
      <c r="G339" s="7"/>
      <c r="H339" s="7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2.75" x14ac:dyDescent="0.25">
      <c r="A340" s="7"/>
      <c r="B340" s="220"/>
      <c r="C340" s="7"/>
      <c r="D340" s="7"/>
      <c r="E340" s="7"/>
      <c r="F340" s="7"/>
      <c r="G340" s="7"/>
      <c r="H340" s="7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2.75" x14ac:dyDescent="0.25">
      <c r="A341" s="7"/>
      <c r="B341" s="220"/>
      <c r="C341" s="7"/>
      <c r="D341" s="7"/>
      <c r="E341" s="7"/>
      <c r="F341" s="7"/>
      <c r="G341" s="7"/>
      <c r="H341" s="7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2.75" x14ac:dyDescent="0.25">
      <c r="A342" s="7"/>
      <c r="B342" s="220"/>
      <c r="C342" s="7"/>
      <c r="D342" s="7"/>
      <c r="E342" s="7"/>
      <c r="F342" s="7"/>
      <c r="G342" s="7"/>
      <c r="H342" s="7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2.75" x14ac:dyDescent="0.25">
      <c r="A343" s="7"/>
      <c r="B343" s="220"/>
      <c r="C343" s="7"/>
      <c r="D343" s="7"/>
      <c r="E343" s="7"/>
      <c r="F343" s="7"/>
      <c r="G343" s="7"/>
      <c r="H343" s="7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2.75" x14ac:dyDescent="0.25">
      <c r="A344" s="7"/>
      <c r="B344" s="220"/>
      <c r="C344" s="7"/>
      <c r="D344" s="7"/>
      <c r="E344" s="7"/>
      <c r="F344" s="7"/>
      <c r="G344" s="7"/>
      <c r="H344" s="7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2.75" x14ac:dyDescent="0.25">
      <c r="A345" s="7"/>
      <c r="B345" s="220"/>
      <c r="C345" s="7"/>
      <c r="D345" s="7"/>
      <c r="E345" s="7"/>
      <c r="F345" s="7"/>
      <c r="G345" s="7"/>
      <c r="H345" s="7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2.75" x14ac:dyDescent="0.25">
      <c r="A346" s="7"/>
      <c r="B346" s="220"/>
      <c r="C346" s="7"/>
      <c r="D346" s="7"/>
      <c r="E346" s="7"/>
      <c r="F346" s="7"/>
      <c r="G346" s="7"/>
      <c r="H346" s="7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2.75" x14ac:dyDescent="0.25">
      <c r="A347" s="7"/>
      <c r="B347" s="220"/>
      <c r="C347" s="7"/>
      <c r="D347" s="7"/>
      <c r="E347" s="7"/>
      <c r="F347" s="7"/>
      <c r="G347" s="7"/>
      <c r="H347" s="7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2.75" x14ac:dyDescent="0.25">
      <c r="A348" s="7"/>
      <c r="B348" s="220"/>
      <c r="C348" s="7"/>
      <c r="D348" s="7"/>
      <c r="E348" s="7"/>
      <c r="F348" s="7"/>
      <c r="G348" s="7"/>
      <c r="H348" s="7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2.75" x14ac:dyDescent="0.25">
      <c r="A349" s="7"/>
      <c r="B349" s="220"/>
      <c r="C349" s="7"/>
      <c r="D349" s="7"/>
      <c r="E349" s="7"/>
      <c r="F349" s="7"/>
      <c r="G349" s="7"/>
      <c r="H349" s="7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2.75" x14ac:dyDescent="0.25">
      <c r="A350" s="7"/>
      <c r="B350" s="220"/>
      <c r="C350" s="7"/>
      <c r="D350" s="7"/>
      <c r="E350" s="7"/>
      <c r="F350" s="7"/>
      <c r="G350" s="7"/>
      <c r="H350" s="7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2.75" x14ac:dyDescent="0.25">
      <c r="A351" s="7"/>
      <c r="B351" s="220"/>
      <c r="C351" s="7"/>
      <c r="D351" s="7"/>
      <c r="E351" s="7"/>
      <c r="F351" s="7"/>
      <c r="G351" s="7"/>
      <c r="H351" s="7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2.75" x14ac:dyDescent="0.25">
      <c r="A352" s="7"/>
      <c r="B352" s="220"/>
      <c r="C352" s="7"/>
      <c r="D352" s="7"/>
      <c r="E352" s="7"/>
      <c r="F352" s="7"/>
      <c r="G352" s="7"/>
      <c r="H352" s="7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2.75" x14ac:dyDescent="0.25">
      <c r="A353" s="7"/>
      <c r="B353" s="220"/>
      <c r="C353" s="7"/>
      <c r="D353" s="7"/>
      <c r="E353" s="7"/>
      <c r="F353" s="7"/>
      <c r="G353" s="7"/>
      <c r="H353" s="7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2.75" x14ac:dyDescent="0.25">
      <c r="A354" s="7"/>
      <c r="B354" s="220"/>
      <c r="C354" s="7"/>
      <c r="D354" s="7"/>
      <c r="E354" s="7"/>
      <c r="F354" s="7"/>
      <c r="G354" s="7"/>
      <c r="H354" s="7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2.75" x14ac:dyDescent="0.25">
      <c r="A355" s="7"/>
      <c r="B355" s="220"/>
      <c r="C355" s="7"/>
      <c r="D355" s="7"/>
      <c r="E355" s="7"/>
      <c r="F355" s="7"/>
      <c r="G355" s="7"/>
      <c r="H355" s="7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2.75" x14ac:dyDescent="0.25">
      <c r="A356" s="7"/>
      <c r="B356" s="220"/>
      <c r="C356" s="7"/>
      <c r="D356" s="7"/>
      <c r="E356" s="7"/>
      <c r="F356" s="7"/>
      <c r="G356" s="7"/>
      <c r="H356" s="7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2.75" x14ac:dyDescent="0.25">
      <c r="A357" s="7"/>
      <c r="B357" s="220"/>
      <c r="C357" s="7"/>
      <c r="D357" s="7"/>
      <c r="E357" s="7"/>
      <c r="F357" s="7"/>
      <c r="G357" s="7"/>
      <c r="H357" s="7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2.75" x14ac:dyDescent="0.25">
      <c r="A358" s="7"/>
      <c r="B358" s="220"/>
      <c r="C358" s="7"/>
      <c r="D358" s="7"/>
      <c r="E358" s="7"/>
      <c r="F358" s="7"/>
      <c r="G358" s="7"/>
      <c r="H358" s="7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2.75" x14ac:dyDescent="0.25">
      <c r="A359" s="7"/>
      <c r="B359" s="220"/>
      <c r="C359" s="7"/>
      <c r="D359" s="7"/>
      <c r="E359" s="7"/>
      <c r="F359" s="7"/>
      <c r="G359" s="7"/>
      <c r="H359" s="7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2.75" x14ac:dyDescent="0.25">
      <c r="A360" s="7"/>
      <c r="B360" s="220"/>
      <c r="C360" s="7"/>
      <c r="D360" s="7"/>
      <c r="E360" s="7"/>
      <c r="F360" s="7"/>
      <c r="G360" s="7"/>
      <c r="H360" s="7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2.75" x14ac:dyDescent="0.25">
      <c r="A361" s="7"/>
      <c r="B361" s="220"/>
      <c r="C361" s="7"/>
      <c r="D361" s="7"/>
      <c r="E361" s="7"/>
      <c r="F361" s="7"/>
      <c r="G361" s="7"/>
      <c r="H361" s="7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2.75" x14ac:dyDescent="0.25">
      <c r="A362" s="7"/>
      <c r="B362" s="220"/>
      <c r="C362" s="7"/>
      <c r="D362" s="7"/>
      <c r="E362" s="7"/>
      <c r="F362" s="7"/>
      <c r="G362" s="7"/>
      <c r="H362" s="7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2.75" x14ac:dyDescent="0.25">
      <c r="A363" s="7"/>
      <c r="B363" s="220"/>
      <c r="C363" s="7"/>
      <c r="D363" s="7"/>
      <c r="E363" s="7"/>
      <c r="F363" s="7"/>
      <c r="G363" s="7"/>
      <c r="H363" s="7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2.75" x14ac:dyDescent="0.25">
      <c r="A364" s="7"/>
      <c r="B364" s="220"/>
      <c r="C364" s="7"/>
      <c r="D364" s="7"/>
      <c r="E364" s="7"/>
      <c r="F364" s="7"/>
      <c r="G364" s="7"/>
      <c r="H364" s="7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2.75" x14ac:dyDescent="0.25">
      <c r="A365" s="7"/>
      <c r="B365" s="220"/>
      <c r="C365" s="7"/>
      <c r="D365" s="7"/>
      <c r="E365" s="7"/>
      <c r="F365" s="7"/>
      <c r="G365" s="7"/>
      <c r="H365" s="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2.75" x14ac:dyDescent="0.25">
      <c r="A366" s="7"/>
      <c r="B366" s="220"/>
      <c r="C366" s="7"/>
      <c r="D366" s="7"/>
      <c r="E366" s="7"/>
      <c r="F366" s="7"/>
      <c r="G366" s="7"/>
      <c r="H366" s="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2.75" x14ac:dyDescent="0.25">
      <c r="A367" s="7"/>
      <c r="B367" s="220"/>
      <c r="C367" s="7"/>
      <c r="D367" s="7"/>
      <c r="E367" s="7"/>
      <c r="F367" s="7"/>
      <c r="G367" s="7"/>
      <c r="H367" s="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2.75" x14ac:dyDescent="0.25">
      <c r="A368" s="7"/>
      <c r="B368" s="220"/>
      <c r="C368" s="7"/>
      <c r="D368" s="7"/>
      <c r="E368" s="7"/>
      <c r="F368" s="7"/>
      <c r="G368" s="7"/>
      <c r="H368" s="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2.75" x14ac:dyDescent="0.25">
      <c r="A369" s="7"/>
      <c r="B369" s="220"/>
      <c r="C369" s="7"/>
      <c r="D369" s="7"/>
      <c r="E369" s="7"/>
      <c r="F369" s="7"/>
      <c r="G369" s="7"/>
      <c r="H369" s="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2.75" x14ac:dyDescent="0.25">
      <c r="A370" s="7"/>
      <c r="B370" s="220"/>
      <c r="C370" s="7"/>
      <c r="D370" s="7"/>
      <c r="E370" s="7"/>
      <c r="F370" s="7"/>
      <c r="G370" s="7"/>
      <c r="H370" s="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2.75" x14ac:dyDescent="0.25">
      <c r="A371" s="7"/>
      <c r="B371" s="220"/>
      <c r="C371" s="7"/>
      <c r="D371" s="7"/>
      <c r="E371" s="7"/>
      <c r="F371" s="7"/>
      <c r="G371" s="7"/>
      <c r="H371" s="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2.75" x14ac:dyDescent="0.25">
      <c r="A372" s="7"/>
      <c r="B372" s="220"/>
      <c r="C372" s="7"/>
      <c r="D372" s="7"/>
      <c r="E372" s="7"/>
      <c r="F372" s="7"/>
      <c r="G372" s="7"/>
      <c r="H372" s="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2.75" x14ac:dyDescent="0.25">
      <c r="A373" s="7"/>
      <c r="B373" s="220"/>
      <c r="C373" s="7"/>
      <c r="D373" s="7"/>
      <c r="E373" s="7"/>
      <c r="F373" s="7"/>
      <c r="G373" s="7"/>
      <c r="H373" s="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2.75" x14ac:dyDescent="0.25">
      <c r="A374" s="7"/>
      <c r="B374" s="220"/>
      <c r="C374" s="7"/>
      <c r="D374" s="7"/>
      <c r="E374" s="7"/>
      <c r="F374" s="7"/>
      <c r="G374" s="7"/>
      <c r="H374" s="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2.75" x14ac:dyDescent="0.25">
      <c r="A375" s="7"/>
      <c r="B375" s="220"/>
      <c r="C375" s="7"/>
      <c r="D375" s="7"/>
      <c r="E375" s="7"/>
      <c r="F375" s="7"/>
      <c r="G375" s="7"/>
      <c r="H375" s="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2.75" x14ac:dyDescent="0.25">
      <c r="A376" s="7"/>
      <c r="B376" s="220"/>
      <c r="C376" s="7"/>
      <c r="D376" s="7"/>
      <c r="E376" s="7"/>
      <c r="F376" s="7"/>
      <c r="G376" s="7"/>
      <c r="H376" s="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2.75" x14ac:dyDescent="0.25">
      <c r="A377" s="7"/>
      <c r="B377" s="220"/>
      <c r="C377" s="7"/>
      <c r="D377" s="7"/>
      <c r="E377" s="7"/>
      <c r="F377" s="7"/>
      <c r="G377" s="7"/>
      <c r="H377" s="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2.75" x14ac:dyDescent="0.25">
      <c r="A378" s="7"/>
      <c r="B378" s="220"/>
      <c r="C378" s="7"/>
      <c r="D378" s="7"/>
      <c r="E378" s="7"/>
      <c r="F378" s="7"/>
      <c r="G378" s="7"/>
      <c r="H378" s="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2.75" x14ac:dyDescent="0.25">
      <c r="A379" s="7"/>
      <c r="B379" s="220"/>
      <c r="C379" s="7"/>
      <c r="D379" s="7"/>
      <c r="E379" s="7"/>
      <c r="F379" s="7"/>
      <c r="G379" s="7"/>
      <c r="H379" s="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2.75" x14ac:dyDescent="0.25">
      <c r="A380" s="7"/>
      <c r="B380" s="220"/>
      <c r="C380" s="7"/>
      <c r="D380" s="7"/>
      <c r="E380" s="7"/>
      <c r="F380" s="7"/>
      <c r="G380" s="7"/>
      <c r="H380" s="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2.75" x14ac:dyDescent="0.25">
      <c r="A381" s="7"/>
      <c r="B381" s="220"/>
      <c r="C381" s="7"/>
      <c r="D381" s="7"/>
      <c r="E381" s="7"/>
      <c r="F381" s="7"/>
      <c r="G381" s="7"/>
      <c r="H381" s="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2.75" x14ac:dyDescent="0.25">
      <c r="A382" s="7"/>
      <c r="B382" s="220"/>
      <c r="C382" s="7"/>
      <c r="D382" s="7"/>
      <c r="E382" s="7"/>
      <c r="F382" s="7"/>
      <c r="G382" s="7"/>
      <c r="H382" s="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2.75" x14ac:dyDescent="0.25">
      <c r="A383" s="7"/>
      <c r="B383" s="220"/>
      <c r="C383" s="7"/>
      <c r="D383" s="7"/>
      <c r="E383" s="7"/>
      <c r="F383" s="7"/>
      <c r="G383" s="7"/>
      <c r="H383" s="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2.75" x14ac:dyDescent="0.25">
      <c r="A384" s="7"/>
      <c r="B384" s="220"/>
      <c r="C384" s="7"/>
      <c r="D384" s="7"/>
      <c r="E384" s="7"/>
      <c r="F384" s="7"/>
      <c r="G384" s="7"/>
      <c r="H384" s="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2.75" x14ac:dyDescent="0.25">
      <c r="A385" s="7"/>
      <c r="B385" s="220"/>
      <c r="C385" s="7"/>
      <c r="D385" s="7"/>
      <c r="E385" s="7"/>
      <c r="F385" s="7"/>
      <c r="G385" s="7"/>
      <c r="H385" s="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2.75" x14ac:dyDescent="0.25">
      <c r="A386" s="7"/>
      <c r="B386" s="220"/>
      <c r="C386" s="7"/>
      <c r="D386" s="7"/>
      <c r="E386" s="7"/>
      <c r="F386" s="7"/>
      <c r="G386" s="7"/>
      <c r="H386" s="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2.75" x14ac:dyDescent="0.25">
      <c r="A387" s="7"/>
      <c r="B387" s="220"/>
      <c r="C387" s="7"/>
      <c r="D387" s="7"/>
      <c r="E387" s="7"/>
      <c r="F387" s="7"/>
      <c r="G387" s="7"/>
      <c r="H387" s="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2.75" x14ac:dyDescent="0.25">
      <c r="A388" s="7"/>
      <c r="B388" s="220"/>
      <c r="C388" s="7"/>
      <c r="D388" s="7"/>
      <c r="E388" s="7"/>
      <c r="F388" s="7"/>
      <c r="G388" s="7"/>
      <c r="H388" s="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2.75" x14ac:dyDescent="0.25">
      <c r="A389" s="7"/>
      <c r="B389" s="220"/>
      <c r="C389" s="7"/>
      <c r="D389" s="7"/>
      <c r="E389" s="7"/>
      <c r="F389" s="7"/>
      <c r="G389" s="7"/>
      <c r="H389" s="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2.75" x14ac:dyDescent="0.25">
      <c r="A390" s="7"/>
      <c r="B390" s="220"/>
      <c r="C390" s="7"/>
      <c r="D390" s="7"/>
      <c r="E390" s="7"/>
      <c r="F390" s="7"/>
      <c r="G390" s="7"/>
      <c r="H390" s="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2.75" x14ac:dyDescent="0.25">
      <c r="A391" s="7"/>
      <c r="B391" s="220"/>
      <c r="C391" s="7"/>
      <c r="D391" s="7"/>
      <c r="E391" s="7"/>
      <c r="F391" s="7"/>
      <c r="G391" s="7"/>
      <c r="H391" s="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2.75" x14ac:dyDescent="0.25">
      <c r="A392" s="7"/>
      <c r="B392" s="220"/>
      <c r="C392" s="7"/>
      <c r="D392" s="7"/>
      <c r="E392" s="7"/>
      <c r="F392" s="7"/>
      <c r="G392" s="7"/>
      <c r="H392" s="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2.75" x14ac:dyDescent="0.25">
      <c r="A393" s="7"/>
      <c r="B393" s="220"/>
      <c r="C393" s="7"/>
      <c r="D393" s="7"/>
      <c r="E393" s="7"/>
      <c r="F393" s="7"/>
      <c r="G393" s="7"/>
      <c r="H393" s="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2.75" x14ac:dyDescent="0.25">
      <c r="A394" s="7"/>
      <c r="B394" s="220"/>
      <c r="C394" s="7"/>
      <c r="D394" s="7"/>
      <c r="E394" s="7"/>
      <c r="F394" s="7"/>
      <c r="G394" s="7"/>
      <c r="H394" s="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2.75" x14ac:dyDescent="0.25">
      <c r="A395" s="7"/>
      <c r="B395" s="220"/>
      <c r="C395" s="7"/>
      <c r="D395" s="7"/>
      <c r="E395" s="7"/>
      <c r="F395" s="7"/>
      <c r="G395" s="7"/>
      <c r="H395" s="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2.75" x14ac:dyDescent="0.25">
      <c r="A396" s="7"/>
      <c r="B396" s="220"/>
      <c r="C396" s="7"/>
      <c r="D396" s="7"/>
      <c r="E396" s="7"/>
      <c r="F396" s="7"/>
      <c r="G396" s="7"/>
      <c r="H396" s="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2.75" x14ac:dyDescent="0.25">
      <c r="A397" s="7"/>
      <c r="B397" s="220"/>
      <c r="C397" s="7"/>
      <c r="D397" s="7"/>
      <c r="E397" s="7"/>
      <c r="F397" s="7"/>
      <c r="G397" s="7"/>
      <c r="H397" s="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2.75" x14ac:dyDescent="0.25">
      <c r="A398" s="7"/>
      <c r="B398" s="220"/>
      <c r="C398" s="7"/>
      <c r="D398" s="7"/>
      <c r="E398" s="7"/>
      <c r="F398" s="7"/>
      <c r="G398" s="7"/>
      <c r="H398" s="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2.75" x14ac:dyDescent="0.25">
      <c r="A399" s="7"/>
      <c r="B399" s="220"/>
      <c r="C399" s="7"/>
      <c r="D399" s="7"/>
      <c r="E399" s="7"/>
      <c r="F399" s="7"/>
      <c r="G399" s="7"/>
      <c r="H399" s="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2.75" x14ac:dyDescent="0.25">
      <c r="A400" s="7"/>
      <c r="B400" s="220"/>
      <c r="C400" s="7"/>
      <c r="D400" s="7"/>
      <c r="E400" s="7"/>
      <c r="F400" s="7"/>
      <c r="G400" s="7"/>
      <c r="H400" s="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2.75" x14ac:dyDescent="0.25">
      <c r="A401" s="7"/>
      <c r="B401" s="220"/>
      <c r="C401" s="7"/>
      <c r="D401" s="7"/>
      <c r="E401" s="7"/>
      <c r="F401" s="7"/>
      <c r="G401" s="7"/>
      <c r="H401" s="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2.75" x14ac:dyDescent="0.25">
      <c r="A402" s="7"/>
      <c r="B402" s="220"/>
      <c r="C402" s="7"/>
      <c r="D402" s="7"/>
      <c r="E402" s="7"/>
      <c r="F402" s="7"/>
      <c r="G402" s="7"/>
      <c r="H402" s="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2.75" x14ac:dyDescent="0.25">
      <c r="A403" s="7"/>
      <c r="B403" s="220"/>
      <c r="C403" s="7"/>
      <c r="D403" s="7"/>
      <c r="E403" s="7"/>
      <c r="F403" s="7"/>
      <c r="G403" s="7"/>
      <c r="H403" s="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2.75" x14ac:dyDescent="0.25">
      <c r="A404" s="7"/>
      <c r="B404" s="220"/>
      <c r="C404" s="7"/>
      <c r="D404" s="7"/>
      <c r="E404" s="7"/>
      <c r="F404" s="7"/>
      <c r="G404" s="7"/>
      <c r="H404" s="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2.75" x14ac:dyDescent="0.25">
      <c r="A405" s="7"/>
      <c r="B405" s="220"/>
      <c r="C405" s="7"/>
      <c r="D405" s="7"/>
      <c r="E405" s="7"/>
      <c r="F405" s="7"/>
      <c r="G405" s="7"/>
      <c r="H405" s="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2.75" x14ac:dyDescent="0.25">
      <c r="A406" s="7"/>
      <c r="B406" s="220"/>
      <c r="C406" s="7"/>
      <c r="D406" s="7"/>
      <c r="E406" s="7"/>
      <c r="F406" s="7"/>
      <c r="G406" s="7"/>
      <c r="H406" s="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2.75" x14ac:dyDescent="0.25">
      <c r="A407" s="7"/>
      <c r="B407" s="220"/>
      <c r="C407" s="7"/>
      <c r="D407" s="7"/>
      <c r="E407" s="7"/>
      <c r="F407" s="7"/>
      <c r="G407" s="7"/>
      <c r="H407" s="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2.75" x14ac:dyDescent="0.25">
      <c r="A408" s="7"/>
      <c r="B408" s="220"/>
      <c r="C408" s="7"/>
      <c r="D408" s="7"/>
      <c r="E408" s="7"/>
      <c r="F408" s="7"/>
      <c r="G408" s="7"/>
      <c r="H408" s="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2.75" x14ac:dyDescent="0.25">
      <c r="A409" s="7"/>
      <c r="B409" s="220"/>
      <c r="C409" s="7"/>
      <c r="D409" s="7"/>
      <c r="E409" s="7"/>
      <c r="F409" s="7"/>
      <c r="G409" s="7"/>
      <c r="H409" s="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2.75" x14ac:dyDescent="0.25">
      <c r="A410" s="7"/>
      <c r="B410" s="220"/>
      <c r="C410" s="7"/>
      <c r="D410" s="7"/>
      <c r="E410" s="7"/>
      <c r="F410" s="7"/>
      <c r="G410" s="7"/>
      <c r="H410" s="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2.75" x14ac:dyDescent="0.25">
      <c r="A411" s="7"/>
      <c r="B411" s="220"/>
      <c r="C411" s="7"/>
      <c r="D411" s="7"/>
      <c r="E411" s="7"/>
      <c r="F411" s="7"/>
      <c r="G411" s="7"/>
      <c r="H411" s="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2.75" x14ac:dyDescent="0.25">
      <c r="A412" s="7"/>
      <c r="B412" s="220"/>
      <c r="C412" s="7"/>
      <c r="D412" s="7"/>
      <c r="E412" s="7"/>
      <c r="F412" s="7"/>
      <c r="G412" s="7"/>
      <c r="H412" s="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2.75" x14ac:dyDescent="0.25">
      <c r="A413" s="7"/>
      <c r="B413" s="220"/>
      <c r="C413" s="7"/>
      <c r="D413" s="7"/>
      <c r="E413" s="7"/>
      <c r="F413" s="7"/>
      <c r="G413" s="7"/>
      <c r="H413" s="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2.75" x14ac:dyDescent="0.25">
      <c r="A414" s="7"/>
      <c r="B414" s="220"/>
      <c r="C414" s="7"/>
      <c r="D414" s="7"/>
      <c r="E414" s="7"/>
      <c r="F414" s="7"/>
      <c r="G414" s="7"/>
      <c r="H414" s="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2.75" x14ac:dyDescent="0.25">
      <c r="A415" s="7"/>
      <c r="B415" s="220"/>
      <c r="C415" s="7"/>
      <c r="D415" s="7"/>
      <c r="E415" s="7"/>
      <c r="F415" s="7"/>
      <c r="G415" s="7"/>
      <c r="H415" s="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2.75" x14ac:dyDescent="0.25">
      <c r="A416" s="7"/>
      <c r="B416" s="220"/>
      <c r="C416" s="7"/>
      <c r="D416" s="7"/>
      <c r="E416" s="7"/>
      <c r="F416" s="7"/>
      <c r="G416" s="7"/>
      <c r="H416" s="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2.75" x14ac:dyDescent="0.25">
      <c r="A417" s="7"/>
      <c r="B417" s="220"/>
      <c r="C417" s="7"/>
      <c r="D417" s="7"/>
      <c r="E417" s="7"/>
      <c r="F417" s="7"/>
      <c r="G417" s="7"/>
      <c r="H417" s="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2.75" x14ac:dyDescent="0.25">
      <c r="A418" s="7"/>
      <c r="B418" s="220"/>
      <c r="C418" s="7"/>
      <c r="D418" s="7"/>
      <c r="E418" s="7"/>
      <c r="F418" s="7"/>
      <c r="G418" s="7"/>
      <c r="H418" s="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2.75" x14ac:dyDescent="0.25">
      <c r="A419" s="7"/>
      <c r="B419" s="220"/>
      <c r="C419" s="7"/>
      <c r="D419" s="7"/>
      <c r="E419" s="7"/>
      <c r="F419" s="7"/>
      <c r="G419" s="7"/>
      <c r="H419" s="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2.75" x14ac:dyDescent="0.25">
      <c r="A420" s="7"/>
      <c r="B420" s="220"/>
      <c r="C420" s="7"/>
      <c r="D420" s="7"/>
      <c r="E420" s="7"/>
      <c r="F420" s="7"/>
      <c r="G420" s="7"/>
      <c r="H420" s="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2.75" x14ac:dyDescent="0.25">
      <c r="A421" s="7"/>
      <c r="B421" s="220"/>
      <c r="C421" s="7"/>
      <c r="D421" s="7"/>
      <c r="E421" s="7"/>
      <c r="F421" s="7"/>
      <c r="G421" s="7"/>
      <c r="H421" s="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2.75" x14ac:dyDescent="0.25">
      <c r="A422" s="7"/>
      <c r="B422" s="220"/>
      <c r="C422" s="7"/>
      <c r="D422" s="7"/>
      <c r="E422" s="7"/>
      <c r="F422" s="7"/>
      <c r="G422" s="7"/>
      <c r="H422" s="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2.75" x14ac:dyDescent="0.25">
      <c r="A423" s="7"/>
      <c r="B423" s="220"/>
      <c r="C423" s="7"/>
      <c r="D423" s="7"/>
      <c r="E423" s="7"/>
      <c r="F423" s="7"/>
      <c r="G423" s="7"/>
      <c r="H423" s="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2.75" x14ac:dyDescent="0.25">
      <c r="A424" s="7"/>
      <c r="B424" s="220"/>
      <c r="C424" s="7"/>
      <c r="D424" s="7"/>
      <c r="E424" s="7"/>
      <c r="F424" s="7"/>
      <c r="G424" s="7"/>
      <c r="H424" s="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2.75" x14ac:dyDescent="0.25">
      <c r="A425" s="7"/>
      <c r="B425" s="220"/>
      <c r="C425" s="7"/>
      <c r="D425" s="7"/>
      <c r="E425" s="7"/>
      <c r="F425" s="7"/>
      <c r="G425" s="7"/>
      <c r="H425" s="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2.75" x14ac:dyDescent="0.25">
      <c r="A426" s="7"/>
      <c r="B426" s="220"/>
      <c r="C426" s="7"/>
      <c r="D426" s="7"/>
      <c r="E426" s="7"/>
      <c r="F426" s="7"/>
      <c r="G426" s="7"/>
      <c r="H426" s="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2.75" x14ac:dyDescent="0.25">
      <c r="A427" s="7"/>
      <c r="B427" s="220"/>
      <c r="C427" s="7"/>
      <c r="D427" s="7"/>
      <c r="E427" s="7"/>
      <c r="F427" s="7"/>
      <c r="G427" s="7"/>
      <c r="H427" s="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2.75" x14ac:dyDescent="0.25">
      <c r="A428" s="7"/>
      <c r="B428" s="220"/>
      <c r="C428" s="7"/>
      <c r="D428" s="7"/>
      <c r="E428" s="7"/>
      <c r="F428" s="7"/>
      <c r="G428" s="7"/>
      <c r="H428" s="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2.75" x14ac:dyDescent="0.25">
      <c r="A429" s="7"/>
      <c r="B429" s="220"/>
      <c r="C429" s="7"/>
      <c r="D429" s="7"/>
      <c r="E429" s="7"/>
      <c r="F429" s="7"/>
      <c r="G429" s="7"/>
      <c r="H429" s="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2.75" x14ac:dyDescent="0.25">
      <c r="A430" s="7"/>
      <c r="B430" s="220"/>
      <c r="C430" s="7"/>
      <c r="D430" s="7"/>
      <c r="E430" s="7"/>
      <c r="F430" s="7"/>
      <c r="G430" s="7"/>
      <c r="H430" s="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2.75" x14ac:dyDescent="0.25">
      <c r="A431" s="7"/>
      <c r="B431" s="220"/>
      <c r="C431" s="7"/>
      <c r="D431" s="7"/>
      <c r="E431" s="7"/>
      <c r="F431" s="7"/>
      <c r="G431" s="7"/>
      <c r="H431" s="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2.75" x14ac:dyDescent="0.25">
      <c r="A432" s="7"/>
      <c r="B432" s="220"/>
      <c r="C432" s="7"/>
      <c r="D432" s="7"/>
      <c r="E432" s="7"/>
      <c r="F432" s="7"/>
      <c r="G432" s="7"/>
      <c r="H432" s="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2.75" x14ac:dyDescent="0.25">
      <c r="A433" s="7"/>
      <c r="B433" s="220"/>
      <c r="C433" s="7"/>
      <c r="D433" s="7"/>
      <c r="E433" s="7"/>
      <c r="F433" s="7"/>
      <c r="G433" s="7"/>
      <c r="H433" s="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2.75" x14ac:dyDescent="0.25">
      <c r="A434" s="7"/>
      <c r="B434" s="220"/>
      <c r="C434" s="7"/>
      <c r="D434" s="7"/>
      <c r="E434" s="7"/>
      <c r="F434" s="7"/>
      <c r="G434" s="7"/>
      <c r="H434" s="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2.75" x14ac:dyDescent="0.25">
      <c r="A435" s="7"/>
      <c r="B435" s="220"/>
      <c r="C435" s="7"/>
      <c r="D435" s="7"/>
      <c r="E435" s="7"/>
      <c r="F435" s="7"/>
      <c r="G435" s="7"/>
      <c r="H435" s="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2.75" x14ac:dyDescent="0.25">
      <c r="A436" s="7"/>
      <c r="B436" s="220"/>
      <c r="C436" s="7"/>
      <c r="D436" s="7"/>
      <c r="E436" s="7"/>
      <c r="F436" s="7"/>
      <c r="G436" s="7"/>
      <c r="H436" s="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2.75" x14ac:dyDescent="0.25">
      <c r="A437" s="7"/>
      <c r="B437" s="220"/>
      <c r="C437" s="7"/>
      <c r="D437" s="7"/>
      <c r="E437" s="7"/>
      <c r="F437" s="7"/>
      <c r="G437" s="7"/>
      <c r="H437" s="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2.75" x14ac:dyDescent="0.25">
      <c r="A438" s="7"/>
      <c r="B438" s="220"/>
      <c r="C438" s="7"/>
      <c r="D438" s="7"/>
      <c r="E438" s="7"/>
      <c r="F438" s="7"/>
      <c r="G438" s="7"/>
      <c r="H438" s="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2.75" x14ac:dyDescent="0.25">
      <c r="A439" s="7"/>
      <c r="B439" s="220"/>
      <c r="C439" s="7"/>
      <c r="D439" s="7"/>
      <c r="E439" s="7"/>
      <c r="F439" s="7"/>
      <c r="G439" s="7"/>
      <c r="H439" s="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2.75" x14ac:dyDescent="0.25">
      <c r="A440" s="7"/>
      <c r="B440" s="220"/>
      <c r="C440" s="7"/>
      <c r="D440" s="7"/>
      <c r="E440" s="7"/>
      <c r="F440" s="7"/>
      <c r="G440" s="7"/>
      <c r="H440" s="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2.75" x14ac:dyDescent="0.25">
      <c r="A441" s="7"/>
      <c r="B441" s="220"/>
      <c r="C441" s="7"/>
      <c r="D441" s="7"/>
      <c r="E441" s="7"/>
      <c r="F441" s="7"/>
      <c r="G441" s="7"/>
      <c r="H441" s="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2.75" x14ac:dyDescent="0.25">
      <c r="A442" s="7"/>
      <c r="B442" s="220"/>
      <c r="C442" s="7"/>
      <c r="D442" s="7"/>
      <c r="E442" s="7"/>
      <c r="F442" s="7"/>
      <c r="G442" s="7"/>
      <c r="H442" s="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2.75" x14ac:dyDescent="0.25">
      <c r="A443" s="7"/>
      <c r="B443" s="220"/>
      <c r="C443" s="7"/>
      <c r="D443" s="7"/>
      <c r="E443" s="7"/>
      <c r="F443" s="7"/>
      <c r="G443" s="7"/>
      <c r="H443" s="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2.75" x14ac:dyDescent="0.25">
      <c r="A444" s="7"/>
      <c r="B444" s="220"/>
      <c r="C444" s="7"/>
      <c r="D444" s="7"/>
      <c r="E444" s="7"/>
      <c r="F444" s="7"/>
      <c r="G444" s="7"/>
      <c r="H444" s="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2.75" x14ac:dyDescent="0.25">
      <c r="A445" s="7"/>
      <c r="B445" s="220"/>
      <c r="C445" s="7"/>
      <c r="D445" s="7"/>
      <c r="E445" s="7"/>
      <c r="F445" s="7"/>
      <c r="G445" s="7"/>
      <c r="H445" s="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2.75" x14ac:dyDescent="0.25">
      <c r="A446" s="7"/>
      <c r="B446" s="220"/>
      <c r="C446" s="7"/>
      <c r="D446" s="7"/>
      <c r="E446" s="7"/>
      <c r="F446" s="7"/>
      <c r="G446" s="7"/>
      <c r="H446" s="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2.75" x14ac:dyDescent="0.25">
      <c r="A447" s="7"/>
      <c r="B447" s="220"/>
      <c r="C447" s="7"/>
      <c r="D447" s="7"/>
      <c r="E447" s="7"/>
      <c r="F447" s="7"/>
      <c r="G447" s="7"/>
      <c r="H447" s="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2.75" x14ac:dyDescent="0.25">
      <c r="A448" s="7"/>
      <c r="B448" s="220"/>
      <c r="C448" s="7"/>
      <c r="D448" s="7"/>
      <c r="E448" s="7"/>
      <c r="F448" s="7"/>
      <c r="G448" s="7"/>
      <c r="H448" s="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2.75" x14ac:dyDescent="0.25">
      <c r="A449" s="7"/>
      <c r="B449" s="220"/>
      <c r="C449" s="7"/>
      <c r="D449" s="7"/>
      <c r="E449" s="7"/>
      <c r="F449" s="7"/>
      <c r="G449" s="7"/>
      <c r="H449" s="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2.75" x14ac:dyDescent="0.25">
      <c r="A450" s="7"/>
      <c r="B450" s="220"/>
      <c r="C450" s="7"/>
      <c r="D450" s="7"/>
      <c r="E450" s="7"/>
      <c r="F450" s="7"/>
      <c r="G450" s="7"/>
      <c r="H450" s="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2.75" x14ac:dyDescent="0.25">
      <c r="A451" s="7"/>
      <c r="B451" s="220"/>
      <c r="C451" s="7"/>
      <c r="D451" s="7"/>
      <c r="E451" s="7"/>
      <c r="F451" s="7"/>
      <c r="G451" s="7"/>
      <c r="H451" s="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2.75" x14ac:dyDescent="0.25">
      <c r="A452" s="7"/>
      <c r="B452" s="220"/>
      <c r="C452" s="7"/>
      <c r="D452" s="7"/>
      <c r="E452" s="7"/>
      <c r="F452" s="7"/>
      <c r="G452" s="7"/>
      <c r="H452" s="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2.75" x14ac:dyDescent="0.25">
      <c r="A453" s="7"/>
      <c r="B453" s="220"/>
      <c r="C453" s="7"/>
      <c r="D453" s="7"/>
      <c r="E453" s="7"/>
      <c r="F453" s="7"/>
      <c r="G453" s="7"/>
      <c r="H453" s="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2.75" x14ac:dyDescent="0.25">
      <c r="A454" s="7"/>
      <c r="B454" s="220"/>
      <c r="C454" s="7"/>
      <c r="D454" s="7"/>
      <c r="E454" s="7"/>
      <c r="F454" s="7"/>
      <c r="G454" s="7"/>
      <c r="H454" s="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2.75" x14ac:dyDescent="0.25">
      <c r="A455" s="7"/>
      <c r="B455" s="220"/>
      <c r="C455" s="7"/>
      <c r="D455" s="7"/>
      <c r="E455" s="7"/>
      <c r="F455" s="7"/>
      <c r="G455" s="7"/>
      <c r="H455" s="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2.75" x14ac:dyDescent="0.25">
      <c r="A456" s="7"/>
      <c r="B456" s="220"/>
      <c r="C456" s="7"/>
      <c r="D456" s="7"/>
      <c r="E456" s="7"/>
      <c r="F456" s="7"/>
      <c r="G456" s="7"/>
      <c r="H456" s="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2.75" x14ac:dyDescent="0.25">
      <c r="A457" s="7"/>
      <c r="B457" s="220"/>
      <c r="C457" s="7"/>
      <c r="D457" s="7"/>
      <c r="E457" s="7"/>
      <c r="F457" s="7"/>
      <c r="G457" s="7"/>
      <c r="H457" s="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2.75" x14ac:dyDescent="0.25">
      <c r="A458" s="7"/>
      <c r="B458" s="220"/>
      <c r="C458" s="7"/>
      <c r="D458" s="7"/>
      <c r="E458" s="7"/>
      <c r="F458" s="7"/>
      <c r="G458" s="7"/>
      <c r="H458" s="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2.75" x14ac:dyDescent="0.25">
      <c r="A459" s="7"/>
      <c r="B459" s="220"/>
      <c r="C459" s="7"/>
      <c r="D459" s="7"/>
      <c r="E459" s="7"/>
      <c r="F459" s="7"/>
      <c r="G459" s="7"/>
      <c r="H459" s="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2.75" x14ac:dyDescent="0.25">
      <c r="A460" s="7"/>
      <c r="B460" s="220"/>
      <c r="C460" s="7"/>
      <c r="D460" s="7"/>
      <c r="E460" s="7"/>
      <c r="F460" s="7"/>
      <c r="G460" s="7"/>
      <c r="H460" s="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2.75" x14ac:dyDescent="0.25">
      <c r="A461" s="7"/>
      <c r="B461" s="220"/>
      <c r="C461" s="7"/>
      <c r="D461" s="7"/>
      <c r="E461" s="7"/>
      <c r="F461" s="7"/>
      <c r="G461" s="7"/>
      <c r="H461" s="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2.75" x14ac:dyDescent="0.25">
      <c r="A462" s="7"/>
      <c r="B462" s="220"/>
      <c r="C462" s="7"/>
      <c r="D462" s="7"/>
      <c r="E462" s="7"/>
      <c r="F462" s="7"/>
      <c r="G462" s="7"/>
      <c r="H462" s="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2.75" x14ac:dyDescent="0.25">
      <c r="A463" s="7"/>
      <c r="B463" s="220"/>
      <c r="C463" s="7"/>
      <c r="D463" s="7"/>
      <c r="E463" s="7"/>
      <c r="F463" s="7"/>
      <c r="G463" s="7"/>
      <c r="H463" s="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2.75" x14ac:dyDescent="0.25">
      <c r="A464" s="7"/>
      <c r="B464" s="220"/>
      <c r="C464" s="7"/>
      <c r="D464" s="7"/>
      <c r="E464" s="7"/>
      <c r="F464" s="7"/>
      <c r="G464" s="7"/>
      <c r="H464" s="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2.75" x14ac:dyDescent="0.25">
      <c r="A465" s="7"/>
      <c r="B465" s="220"/>
      <c r="C465" s="7"/>
      <c r="D465" s="7"/>
      <c r="E465" s="7"/>
      <c r="F465" s="7"/>
      <c r="G465" s="7"/>
      <c r="H465" s="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2.75" x14ac:dyDescent="0.25">
      <c r="A466" s="7"/>
      <c r="B466" s="220"/>
      <c r="C466" s="7"/>
      <c r="D466" s="7"/>
      <c r="E466" s="7"/>
      <c r="F466" s="7"/>
      <c r="G466" s="7"/>
      <c r="H466" s="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2.75" x14ac:dyDescent="0.25">
      <c r="A467" s="7"/>
      <c r="B467" s="220"/>
      <c r="C467" s="7"/>
      <c r="D467" s="7"/>
      <c r="E467" s="7"/>
      <c r="F467" s="7"/>
      <c r="G467" s="7"/>
      <c r="H467" s="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2.75" x14ac:dyDescent="0.25">
      <c r="A468" s="7"/>
      <c r="B468" s="220"/>
      <c r="C468" s="7"/>
      <c r="D468" s="7"/>
      <c r="E468" s="7"/>
      <c r="F468" s="7"/>
      <c r="G468" s="7"/>
      <c r="H468" s="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2.75" x14ac:dyDescent="0.25">
      <c r="A469" s="7"/>
      <c r="B469" s="220"/>
      <c r="C469" s="7"/>
      <c r="D469" s="7"/>
      <c r="E469" s="7"/>
      <c r="F469" s="7"/>
      <c r="G469" s="7"/>
      <c r="H469" s="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2.75" x14ac:dyDescent="0.25">
      <c r="A470" s="7"/>
      <c r="B470" s="220"/>
      <c r="C470" s="7"/>
      <c r="D470" s="7"/>
      <c r="E470" s="7"/>
      <c r="F470" s="7"/>
      <c r="G470" s="7"/>
      <c r="H470" s="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2.75" x14ac:dyDescent="0.25">
      <c r="A471" s="7"/>
      <c r="B471" s="220"/>
      <c r="C471" s="7"/>
      <c r="D471" s="7"/>
      <c r="E471" s="7"/>
      <c r="F471" s="7"/>
      <c r="G471" s="7"/>
      <c r="H471" s="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2.75" x14ac:dyDescent="0.25">
      <c r="A472" s="7"/>
      <c r="B472" s="220"/>
      <c r="C472" s="7"/>
      <c r="D472" s="7"/>
      <c r="E472" s="7"/>
      <c r="F472" s="7"/>
      <c r="G472" s="7"/>
      <c r="H472" s="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2.75" x14ac:dyDescent="0.25">
      <c r="A473" s="7"/>
      <c r="B473" s="220"/>
      <c r="C473" s="7"/>
      <c r="D473" s="7"/>
      <c r="E473" s="7"/>
      <c r="F473" s="7"/>
      <c r="G473" s="7"/>
      <c r="H473" s="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2.75" x14ac:dyDescent="0.25">
      <c r="A474" s="7"/>
      <c r="B474" s="220"/>
      <c r="C474" s="7"/>
      <c r="D474" s="7"/>
      <c r="E474" s="7"/>
      <c r="F474" s="7"/>
      <c r="G474" s="7"/>
      <c r="H474" s="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2.75" x14ac:dyDescent="0.25">
      <c r="A475" s="7"/>
      <c r="B475" s="220"/>
      <c r="C475" s="7"/>
      <c r="D475" s="7"/>
      <c r="E475" s="7"/>
      <c r="F475" s="7"/>
      <c r="G475" s="7"/>
      <c r="H475" s="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2.75" x14ac:dyDescent="0.25">
      <c r="A476" s="7"/>
      <c r="B476" s="220"/>
      <c r="C476" s="7"/>
      <c r="D476" s="7"/>
      <c r="E476" s="7"/>
      <c r="F476" s="7"/>
      <c r="G476" s="7"/>
      <c r="H476" s="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2.75" x14ac:dyDescent="0.25">
      <c r="A477" s="7"/>
      <c r="B477" s="220"/>
      <c r="C477" s="7"/>
      <c r="D477" s="7"/>
      <c r="E477" s="7"/>
      <c r="F477" s="7"/>
      <c r="G477" s="7"/>
      <c r="H477" s="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2.75" x14ac:dyDescent="0.25">
      <c r="A478" s="7"/>
      <c r="B478" s="220"/>
      <c r="C478" s="7"/>
      <c r="D478" s="7"/>
      <c r="E478" s="7"/>
      <c r="F478" s="7"/>
      <c r="G478" s="7"/>
      <c r="H478" s="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2.75" x14ac:dyDescent="0.25">
      <c r="A479" s="7"/>
      <c r="B479" s="220"/>
      <c r="C479" s="7"/>
      <c r="D479" s="7"/>
      <c r="E479" s="7"/>
      <c r="F479" s="7"/>
      <c r="G479" s="7"/>
      <c r="H479" s="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2.75" x14ac:dyDescent="0.25">
      <c r="A480" s="7"/>
      <c r="B480" s="220"/>
      <c r="C480" s="7"/>
      <c r="D480" s="7"/>
      <c r="E480" s="7"/>
      <c r="F480" s="7"/>
      <c r="G480" s="7"/>
      <c r="H480" s="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2.75" x14ac:dyDescent="0.25">
      <c r="A481" s="7"/>
      <c r="B481" s="220"/>
      <c r="C481" s="7"/>
      <c r="D481" s="7"/>
      <c r="E481" s="7"/>
      <c r="F481" s="7"/>
      <c r="G481" s="7"/>
      <c r="H481" s="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2.75" x14ac:dyDescent="0.25">
      <c r="A482" s="7"/>
      <c r="B482" s="220"/>
      <c r="C482" s="7"/>
      <c r="D482" s="7"/>
      <c r="E482" s="7"/>
      <c r="F482" s="7"/>
      <c r="G482" s="7"/>
      <c r="H482" s="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2.75" x14ac:dyDescent="0.25">
      <c r="A483" s="7"/>
      <c r="B483" s="220"/>
      <c r="C483" s="7"/>
      <c r="D483" s="7"/>
      <c r="E483" s="7"/>
      <c r="F483" s="7"/>
      <c r="G483" s="7"/>
      <c r="H483" s="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2.75" x14ac:dyDescent="0.25">
      <c r="A484" s="7"/>
      <c r="B484" s="220"/>
      <c r="C484" s="7"/>
      <c r="D484" s="7"/>
      <c r="E484" s="7"/>
      <c r="F484" s="7"/>
      <c r="G484" s="7"/>
      <c r="H484" s="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2.75" x14ac:dyDescent="0.25">
      <c r="A485" s="7"/>
      <c r="B485" s="220"/>
      <c r="C485" s="7"/>
      <c r="D485" s="7"/>
      <c r="E485" s="7"/>
      <c r="F485" s="7"/>
      <c r="G485" s="7"/>
      <c r="H485" s="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2.75" x14ac:dyDescent="0.25">
      <c r="A486" s="7"/>
      <c r="B486" s="220"/>
      <c r="C486" s="7"/>
      <c r="D486" s="7"/>
      <c r="E486" s="7"/>
      <c r="F486" s="7"/>
      <c r="G486" s="7"/>
      <c r="H486" s="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2.75" x14ac:dyDescent="0.25">
      <c r="A487" s="7"/>
      <c r="B487" s="220"/>
      <c r="C487" s="7"/>
      <c r="D487" s="7"/>
      <c r="E487" s="7"/>
      <c r="F487" s="7"/>
      <c r="G487" s="7"/>
      <c r="H487" s="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2.75" x14ac:dyDescent="0.25">
      <c r="A488" s="7"/>
      <c r="B488" s="220"/>
      <c r="C488" s="7"/>
      <c r="D488" s="7"/>
      <c r="E488" s="7"/>
      <c r="F488" s="7"/>
      <c r="G488" s="7"/>
      <c r="H488" s="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2.75" x14ac:dyDescent="0.25">
      <c r="A489" s="7"/>
      <c r="B489" s="220"/>
      <c r="C489" s="7"/>
      <c r="D489" s="7"/>
      <c r="E489" s="7"/>
      <c r="F489" s="7"/>
      <c r="G489" s="7"/>
      <c r="H489" s="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2.75" x14ac:dyDescent="0.25">
      <c r="A490" s="7"/>
      <c r="B490" s="220"/>
      <c r="C490" s="7"/>
      <c r="D490" s="7"/>
      <c r="E490" s="7"/>
      <c r="F490" s="7"/>
      <c r="G490" s="7"/>
      <c r="H490" s="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2.75" x14ac:dyDescent="0.25">
      <c r="A491" s="7"/>
      <c r="B491" s="220"/>
      <c r="C491" s="7"/>
      <c r="D491" s="7"/>
      <c r="E491" s="7"/>
      <c r="F491" s="7"/>
      <c r="G491" s="7"/>
      <c r="H491" s="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2.75" x14ac:dyDescent="0.25">
      <c r="A492" s="7"/>
      <c r="B492" s="220"/>
      <c r="C492" s="7"/>
      <c r="D492" s="7"/>
      <c r="E492" s="7"/>
      <c r="F492" s="7"/>
      <c r="G492" s="7"/>
      <c r="H492" s="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2.75" x14ac:dyDescent="0.25">
      <c r="A493" s="7"/>
      <c r="B493" s="220"/>
      <c r="C493" s="7"/>
      <c r="D493" s="7"/>
      <c r="E493" s="7"/>
      <c r="F493" s="7"/>
      <c r="G493" s="7"/>
      <c r="H493" s="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2.75" x14ac:dyDescent="0.25">
      <c r="A494" s="7"/>
      <c r="B494" s="220"/>
      <c r="C494" s="7"/>
      <c r="D494" s="7"/>
      <c r="E494" s="7"/>
      <c r="F494" s="7"/>
      <c r="G494" s="7"/>
      <c r="H494" s="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2.75" x14ac:dyDescent="0.25">
      <c r="A495" s="7"/>
      <c r="B495" s="220"/>
      <c r="C495" s="7"/>
      <c r="D495" s="7"/>
      <c r="E495" s="7"/>
      <c r="F495" s="7"/>
      <c r="G495" s="7"/>
      <c r="H495" s="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2.75" x14ac:dyDescent="0.25">
      <c r="A496" s="7"/>
      <c r="B496" s="220"/>
      <c r="C496" s="7"/>
      <c r="D496" s="7"/>
      <c r="E496" s="7"/>
      <c r="F496" s="7"/>
      <c r="G496" s="7"/>
      <c r="H496" s="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2.75" x14ac:dyDescent="0.25">
      <c r="A497" s="7"/>
      <c r="B497" s="220"/>
      <c r="C497" s="7"/>
      <c r="D497" s="7"/>
      <c r="E497" s="7"/>
      <c r="F497" s="7"/>
      <c r="G497" s="7"/>
      <c r="H497" s="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2.75" x14ac:dyDescent="0.25">
      <c r="A498" s="7"/>
      <c r="B498" s="220"/>
      <c r="C498" s="7"/>
      <c r="D498" s="7"/>
      <c r="E498" s="7"/>
      <c r="F498" s="7"/>
      <c r="G498" s="7"/>
      <c r="H498" s="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2.75" x14ac:dyDescent="0.25">
      <c r="A499" s="7"/>
      <c r="B499" s="220"/>
      <c r="C499" s="7"/>
      <c r="D499" s="7"/>
      <c r="E499" s="7"/>
      <c r="F499" s="7"/>
      <c r="G499" s="7"/>
      <c r="H499" s="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2.75" x14ac:dyDescent="0.25">
      <c r="A500" s="7"/>
      <c r="B500" s="220"/>
      <c r="C500" s="7"/>
      <c r="D500" s="7"/>
      <c r="E500" s="7"/>
      <c r="F500" s="7"/>
      <c r="G500" s="7"/>
      <c r="H500" s="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2.75" x14ac:dyDescent="0.25">
      <c r="A501" s="7"/>
      <c r="B501" s="220"/>
      <c r="C501" s="7"/>
      <c r="D501" s="7"/>
      <c r="E501" s="7"/>
      <c r="F501" s="7"/>
      <c r="G501" s="7"/>
      <c r="H501" s="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2.75" x14ac:dyDescent="0.25">
      <c r="A502" s="7"/>
      <c r="B502" s="220"/>
      <c r="C502" s="7"/>
      <c r="D502" s="7"/>
      <c r="E502" s="7"/>
      <c r="F502" s="7"/>
      <c r="G502" s="7"/>
      <c r="H502" s="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2.75" x14ac:dyDescent="0.25">
      <c r="A503" s="7"/>
      <c r="B503" s="220"/>
      <c r="C503" s="7"/>
      <c r="D503" s="7"/>
      <c r="E503" s="7"/>
      <c r="F503" s="7"/>
      <c r="G503" s="7"/>
      <c r="H503" s="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2.75" x14ac:dyDescent="0.25">
      <c r="A504" s="7"/>
      <c r="B504" s="220"/>
      <c r="C504" s="7"/>
      <c r="D504" s="7"/>
      <c r="E504" s="7"/>
      <c r="F504" s="7"/>
      <c r="G504" s="7"/>
      <c r="H504" s="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2.75" x14ac:dyDescent="0.25">
      <c r="A505" s="7"/>
      <c r="B505" s="220"/>
      <c r="C505" s="7"/>
      <c r="D505" s="7"/>
      <c r="E505" s="7"/>
      <c r="F505" s="7"/>
      <c r="G505" s="7"/>
      <c r="H505" s="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2.75" x14ac:dyDescent="0.25">
      <c r="A506" s="7"/>
      <c r="B506" s="220"/>
      <c r="C506" s="7"/>
      <c r="D506" s="7"/>
      <c r="E506" s="7"/>
      <c r="F506" s="7"/>
      <c r="G506" s="7"/>
      <c r="H506" s="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2.75" x14ac:dyDescent="0.25">
      <c r="A507" s="7"/>
      <c r="B507" s="220"/>
      <c r="C507" s="7"/>
      <c r="D507" s="7"/>
      <c r="E507" s="7"/>
      <c r="F507" s="7"/>
      <c r="G507" s="7"/>
      <c r="H507" s="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2.75" x14ac:dyDescent="0.25">
      <c r="A508" s="7"/>
      <c r="B508" s="220"/>
      <c r="C508" s="7"/>
      <c r="D508" s="7"/>
      <c r="E508" s="7"/>
      <c r="F508" s="7"/>
      <c r="G508" s="7"/>
      <c r="H508" s="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2.75" x14ac:dyDescent="0.25">
      <c r="A509" s="7"/>
      <c r="B509" s="220"/>
      <c r="C509" s="7"/>
      <c r="D509" s="7"/>
      <c r="E509" s="7"/>
      <c r="F509" s="7"/>
      <c r="G509" s="7"/>
      <c r="H509" s="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2.75" x14ac:dyDescent="0.25">
      <c r="A510" s="7"/>
      <c r="B510" s="220"/>
      <c r="C510" s="7"/>
      <c r="D510" s="7"/>
      <c r="E510" s="7"/>
      <c r="F510" s="7"/>
      <c r="G510" s="7"/>
      <c r="H510" s="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2.75" x14ac:dyDescent="0.25">
      <c r="A511" s="7"/>
      <c r="B511" s="220"/>
      <c r="C511" s="7"/>
      <c r="D511" s="7"/>
      <c r="E511" s="7"/>
      <c r="F511" s="7"/>
      <c r="G511" s="7"/>
      <c r="H511" s="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2.75" x14ac:dyDescent="0.25">
      <c r="A512" s="7"/>
      <c r="B512" s="220"/>
      <c r="C512" s="7"/>
      <c r="D512" s="7"/>
      <c r="E512" s="7"/>
      <c r="F512" s="7"/>
      <c r="G512" s="7"/>
      <c r="H512" s="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2.75" x14ac:dyDescent="0.25">
      <c r="A513" s="7"/>
      <c r="B513" s="220"/>
      <c r="C513" s="7"/>
      <c r="D513" s="7"/>
      <c r="E513" s="7"/>
      <c r="F513" s="7"/>
      <c r="G513" s="7"/>
      <c r="H513" s="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2.75" x14ac:dyDescent="0.25">
      <c r="A514" s="7"/>
      <c r="B514" s="220"/>
      <c r="C514" s="7"/>
      <c r="D514" s="7"/>
      <c r="E514" s="7"/>
      <c r="F514" s="7"/>
      <c r="G514" s="7"/>
      <c r="H514" s="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2.75" x14ac:dyDescent="0.25">
      <c r="A515" s="7"/>
      <c r="B515" s="220"/>
      <c r="C515" s="7"/>
      <c r="D515" s="7"/>
      <c r="E515" s="7"/>
      <c r="F515" s="7"/>
      <c r="G515" s="7"/>
      <c r="H515" s="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2.75" x14ac:dyDescent="0.25">
      <c r="A516" s="7"/>
      <c r="B516" s="220"/>
      <c r="C516" s="7"/>
      <c r="D516" s="7"/>
      <c r="E516" s="7"/>
      <c r="F516" s="7"/>
      <c r="G516" s="7"/>
      <c r="H516" s="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2.75" x14ac:dyDescent="0.25">
      <c r="A517" s="7"/>
      <c r="B517" s="220"/>
      <c r="C517" s="7"/>
      <c r="D517" s="7"/>
      <c r="E517" s="7"/>
      <c r="F517" s="7"/>
      <c r="G517" s="7"/>
      <c r="H517" s="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2.75" x14ac:dyDescent="0.25">
      <c r="A518" s="7"/>
      <c r="B518" s="220"/>
      <c r="C518" s="7"/>
      <c r="D518" s="7"/>
      <c r="E518" s="7"/>
      <c r="F518" s="7"/>
      <c r="G518" s="7"/>
      <c r="H518" s="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2.75" x14ac:dyDescent="0.25">
      <c r="A519" s="7"/>
      <c r="B519" s="220"/>
      <c r="C519" s="7"/>
      <c r="D519" s="7"/>
      <c r="E519" s="7"/>
      <c r="F519" s="7"/>
      <c r="G519" s="7"/>
      <c r="H519" s="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2.75" x14ac:dyDescent="0.25">
      <c r="A520" s="7"/>
      <c r="B520" s="220"/>
      <c r="C520" s="7"/>
      <c r="D520" s="7"/>
      <c r="E520" s="7"/>
      <c r="F520" s="7"/>
      <c r="G520" s="7"/>
      <c r="H520" s="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2.75" x14ac:dyDescent="0.25">
      <c r="A521" s="7"/>
      <c r="B521" s="220"/>
      <c r="C521" s="7"/>
      <c r="D521" s="7"/>
      <c r="E521" s="7"/>
      <c r="F521" s="7"/>
      <c r="G521" s="7"/>
      <c r="H521" s="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2.75" x14ac:dyDescent="0.25">
      <c r="A522" s="7"/>
      <c r="B522" s="220"/>
      <c r="C522" s="7"/>
      <c r="D522" s="7"/>
      <c r="E522" s="7"/>
      <c r="F522" s="7"/>
      <c r="G522" s="7"/>
      <c r="H522" s="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2.75" x14ac:dyDescent="0.25">
      <c r="A523" s="7"/>
      <c r="B523" s="220"/>
      <c r="C523" s="7"/>
      <c r="D523" s="7"/>
      <c r="E523" s="7"/>
      <c r="F523" s="7"/>
      <c r="G523" s="7"/>
      <c r="H523" s="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2.75" x14ac:dyDescent="0.25">
      <c r="A524" s="7"/>
      <c r="B524" s="220"/>
      <c r="C524" s="7"/>
      <c r="D524" s="7"/>
      <c r="E524" s="7"/>
      <c r="F524" s="7"/>
      <c r="G524" s="7"/>
      <c r="H524" s="7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</sheetData>
  <sortState xmlns:xlrd2="http://schemas.microsoft.com/office/spreadsheetml/2017/richdata2" ref="B372:H493">
    <sortCondition ref="B372"/>
  </sortState>
  <mergeCells count="4">
    <mergeCell ref="A30:D30"/>
    <mergeCell ref="A34:H34"/>
    <mergeCell ref="A35:H35"/>
    <mergeCell ref="A31:C31"/>
  </mergeCells>
  <hyperlinks>
    <hyperlink ref="H3" location="'1.1'!A1" display="'1.1'!A1" xr:uid="{6563FFEF-9453-484A-96DD-60199C34114C}"/>
    <hyperlink ref="H4" location="'1.2'!Заголовки_для_печати" display="'1.2'!Заголовки_для_печати" xr:uid="{FF425AE4-D79E-4177-B9A1-6C32584C5D8B}"/>
    <hyperlink ref="H5" location="'1.3'!Заголовки_для_печати" display="'1.3'!Заголовки_для_печати" xr:uid="{16A190A1-3112-4CDF-8008-C6FC9E32D99A}"/>
    <hyperlink ref="H6" location="'1.4'!Заголовки_для_печати" display="'1.4'!Заголовки_для_печати" xr:uid="{EC305071-1D48-4291-B747-C4734FA1661E}"/>
    <hyperlink ref="H7" location="'1.5'!Заголовки_для_печати" display="'1.5'!Заголовки_для_печати" xr:uid="{FCEAF14D-244D-44F1-8ACD-B6B39BBBD74E}"/>
    <hyperlink ref="H8" location="'1.6'!Заголовки_для_печати" display="'1.6'!Заголовки_для_печати" xr:uid="{5D65AC89-652A-479F-9609-AD3F88FA85A4}"/>
    <hyperlink ref="H9" location="'1.7'!Заголовки_для_печати" display="'1.7'!Заголовки_для_печати" xr:uid="{DE4B7341-6334-4A0E-96A1-F54BB29518E8}"/>
    <hyperlink ref="H10" location="'1.8'!Заголовки_для_печати" display="'1.8'!Заголовки_для_печати" xr:uid="{749B7FCA-0F75-4085-8960-D86C21118D80}"/>
    <hyperlink ref="H11" location="'1.9'!Заголовки_для_печати" display="'1.9'!Заголовки_для_печати" xr:uid="{C4016FC6-AD62-4FF7-AD11-A8026EAA7692}"/>
    <hyperlink ref="H12" location="'2.1'!Заголовки_для_печати" display="'2.1'!Заголовки_для_печати" xr:uid="{4F241463-7BDE-4FAC-8CC9-A0AAB318EA1E}"/>
    <hyperlink ref="H13" location="'2.2'!Заголовки_для_печати" display="'2.2'!Заголовки_для_печати" xr:uid="{55B80D5F-1AAC-464D-9F25-4C311F26666C}"/>
    <hyperlink ref="H14" location="'2.3'!Заголовки_для_печати" display="'2.3'!Заголовки_для_печати" xr:uid="{9E588EEE-043D-45BE-9193-3F9965C04183}"/>
    <hyperlink ref="H15" location="'2.4'!Заголовки_для_печати" display="'2.4'!Заголовки_для_печати" xr:uid="{BAF72796-0176-4124-9388-BF195345D47B}"/>
    <hyperlink ref="H16" location="'2.5'!Заголовки_для_печати" display="'2.5'!Заголовки_для_печати" xr:uid="{F600F7CF-46CF-40B1-B5A6-87C8A8276232}"/>
    <hyperlink ref="H17" location="'2.6'!Заголовки_для_печати" display="'2.6'!Заголовки_для_печати" xr:uid="{EC265320-F34F-44CE-B7DF-5ED0FF5DF587}"/>
    <hyperlink ref="H18" location="'2.7'!Заголовки_для_печати" display="'2.7'!Заголовки_для_печати" xr:uid="{953B0E83-BD17-4193-B44D-8203B9663BCB}"/>
    <hyperlink ref="H19" location="'2.8'!Заголовки_для_печати" display="'2.8'!Заголовки_для_печати" xr:uid="{1F91D8BD-FA18-43C8-A65D-A3383B1C955E}"/>
    <hyperlink ref="H20" location="'2.9'!Заголовки_для_печати" display="'2.9'!Заголовки_для_печати" xr:uid="{69BDE9A7-E934-4828-AECB-28BE2BBC4995}"/>
    <hyperlink ref="H21" location="'2.10'!Заголовки_для_печати" display="'2.10'!Заголовки_для_печати" xr:uid="{969B84CC-A562-4699-BDC8-12AD71D8422F}"/>
    <hyperlink ref="H22" location="'2.11'!Заголовки_для_печати" display="'2.11'!Заголовки_для_печати" xr:uid="{BDCA4533-F2A9-4F43-8F80-C528964E816A}"/>
    <hyperlink ref="H23" location="'2.12'!Заголовки_для_печати" display="'2.12'!Заголовки_для_печати" xr:uid="{BF955F81-D511-40C1-9D50-6D676A3B5DD6}"/>
    <hyperlink ref="H24" location="'2.13'!Заголовки_для_печати" display="'2.13'!Заголовки_для_печати" xr:uid="{20A0196F-FEDA-4941-8FB1-39F7204F6AA1}"/>
    <hyperlink ref="H25" location="'2.14'!Заголовки_для_печати" display="'2.14'!Заголовки_для_печати" xr:uid="{A7EDCD16-851A-459C-B484-759E7B5D41F8}"/>
    <hyperlink ref="H26" location="'2.15'!Заголовки_для_печати" display="'2.15'!Заголовки_для_печати" xr:uid="{0003B281-CBF1-46D7-85F3-9EF215C74981}"/>
    <hyperlink ref="H27" location="'2.16'!Заголовки_для_печати" display="'2.16'!Заголовки_для_печати" xr:uid="{7893946C-0008-4C7F-AD16-DC26ACAF0873}"/>
    <hyperlink ref="H28" location="'2.17'!Заголовки_для_печати" display="'2.17'!Заголовки_для_печати" xr:uid="{01DBB6ED-254D-43B3-BB32-E5D2F4F0C59C}"/>
  </hyperlinks>
  <pageMargins left="0.70866141732283472" right="0.51181102362204722" top="0.35433070866141736" bottom="0.35433070866141736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53"/>
  <sheetViews>
    <sheetView workbookViewId="0"/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126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487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334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3.61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3.008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0.45200000000000001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45</v>
      </c>
      <c r="C22" s="255" t="s">
        <v>46</v>
      </c>
      <c r="D22" s="255"/>
      <c r="E22" s="255"/>
      <c r="F22" s="58">
        <v>1</v>
      </c>
      <c r="G22" s="59">
        <v>2180.11</v>
      </c>
      <c r="H22" s="59" t="s">
        <v>47</v>
      </c>
      <c r="I22" s="59">
        <v>2180</v>
      </c>
      <c r="J22" s="59"/>
      <c r="K22" s="60" t="s">
        <v>48</v>
      </c>
      <c r="L22" s="61" t="s">
        <v>336</v>
      </c>
      <c r="M22" s="61" t="s">
        <v>336</v>
      </c>
      <c r="U22" s="55"/>
      <c r="V22" s="62" t="s">
        <v>46</v>
      </c>
    </row>
    <row r="23" spans="1:24" s="34" customFormat="1" ht="15" x14ac:dyDescent="0.25">
      <c r="A23" s="63"/>
      <c r="B23" s="64"/>
      <c r="C23" s="64"/>
      <c r="D23" s="64"/>
      <c r="E23" s="65" t="s">
        <v>337</v>
      </c>
      <c r="F23" s="66"/>
      <c r="G23" s="67"/>
      <c r="H23" s="41"/>
      <c r="I23" s="68">
        <v>436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338</v>
      </c>
      <c r="F24" s="66"/>
      <c r="G24" s="67"/>
      <c r="H24" s="41"/>
      <c r="I24" s="68">
        <v>392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2180</v>
      </c>
      <c r="J25" s="59"/>
      <c r="K25" s="59" t="s">
        <v>48</v>
      </c>
      <c r="L25" s="61"/>
      <c r="M25" s="72">
        <v>1.6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436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49</v>
      </c>
      <c r="B28" s="257"/>
      <c r="C28" s="257"/>
      <c r="D28" s="257"/>
      <c r="E28" s="257"/>
      <c r="F28" s="257"/>
      <c r="G28" s="257"/>
      <c r="H28" s="258"/>
      <c r="I28" s="73">
        <v>436</v>
      </c>
      <c r="J28" s="73"/>
      <c r="K28" s="73"/>
      <c r="L28" s="74"/>
      <c r="M28" s="74"/>
      <c r="W28" s="62"/>
      <c r="X28" s="75" t="s">
        <v>49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392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50</v>
      </c>
      <c r="B31" s="257"/>
      <c r="C31" s="257"/>
      <c r="D31" s="257"/>
      <c r="E31" s="257"/>
      <c r="F31" s="257"/>
      <c r="G31" s="257"/>
      <c r="H31" s="258"/>
      <c r="I31" s="73">
        <v>392</v>
      </c>
      <c r="J31" s="73"/>
      <c r="K31" s="73"/>
      <c r="L31" s="74"/>
      <c r="M31" s="74"/>
      <c r="W31" s="62"/>
      <c r="X31" s="75" t="s">
        <v>50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2180</v>
      </c>
      <c r="J34" s="73"/>
      <c r="K34" s="73" t="s">
        <v>48</v>
      </c>
      <c r="L34" s="74"/>
      <c r="M34" s="76">
        <v>1.6</v>
      </c>
      <c r="W34" s="62"/>
      <c r="X34" s="75" t="s">
        <v>32</v>
      </c>
    </row>
    <row r="35" spans="1:25" s="34" customFormat="1" ht="15" x14ac:dyDescent="0.25">
      <c r="A35" s="256" t="s">
        <v>51</v>
      </c>
      <c r="B35" s="257"/>
      <c r="C35" s="257"/>
      <c r="D35" s="257"/>
      <c r="E35" s="257"/>
      <c r="F35" s="257"/>
      <c r="G35" s="257"/>
      <c r="H35" s="258"/>
      <c r="I35" s="73">
        <v>436</v>
      </c>
      <c r="J35" s="73"/>
      <c r="K35" s="73"/>
      <c r="L35" s="74"/>
      <c r="M35" s="74"/>
      <c r="W35" s="62"/>
      <c r="X35" s="75" t="s">
        <v>51</v>
      </c>
    </row>
    <row r="36" spans="1:25" s="34" customFormat="1" ht="15" x14ac:dyDescent="0.25">
      <c r="A36" s="256" t="s">
        <v>52</v>
      </c>
      <c r="B36" s="257"/>
      <c r="C36" s="257"/>
      <c r="D36" s="257"/>
      <c r="E36" s="257"/>
      <c r="F36" s="257"/>
      <c r="G36" s="257"/>
      <c r="H36" s="258"/>
      <c r="I36" s="73">
        <v>392</v>
      </c>
      <c r="J36" s="73"/>
      <c r="K36" s="73"/>
      <c r="L36" s="74"/>
      <c r="M36" s="74"/>
      <c r="W36" s="62"/>
      <c r="X36" s="75" t="s">
        <v>52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3008</v>
      </c>
      <c r="J37" s="73"/>
      <c r="K37" s="73"/>
      <c r="L37" s="74"/>
      <c r="M37" s="76">
        <v>1.6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3008</v>
      </c>
      <c r="J38" s="73"/>
      <c r="K38" s="73"/>
      <c r="L38" s="74"/>
      <c r="M38" s="76">
        <v>1.6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2180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452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436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392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601.6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3609.6</v>
      </c>
      <c r="J45" s="59"/>
      <c r="K45" s="59"/>
      <c r="L45" s="61"/>
      <c r="M45" s="72">
        <v>1.6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53"/>
  <sheetViews>
    <sheetView topLeftCell="A5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127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135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339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1.1379999999999999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0.94799999999999995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0.13300000000000001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53</v>
      </c>
      <c r="C22" s="255" t="s">
        <v>54</v>
      </c>
      <c r="D22" s="255"/>
      <c r="E22" s="255"/>
      <c r="F22" s="58">
        <v>1</v>
      </c>
      <c r="G22" s="59">
        <v>687.42</v>
      </c>
      <c r="H22" s="59" t="s">
        <v>55</v>
      </c>
      <c r="I22" s="59">
        <v>687</v>
      </c>
      <c r="J22" s="59"/>
      <c r="K22" s="60" t="s">
        <v>56</v>
      </c>
      <c r="L22" s="61" t="s">
        <v>340</v>
      </c>
      <c r="M22" s="61" t="s">
        <v>340</v>
      </c>
      <c r="U22" s="55"/>
      <c r="V22" s="62" t="s">
        <v>54</v>
      </c>
    </row>
    <row r="23" spans="1:24" s="34" customFormat="1" ht="15" x14ac:dyDescent="0.25">
      <c r="A23" s="63"/>
      <c r="B23" s="64"/>
      <c r="C23" s="64"/>
      <c r="D23" s="64"/>
      <c r="E23" s="65" t="s">
        <v>341</v>
      </c>
      <c r="F23" s="66"/>
      <c r="G23" s="67"/>
      <c r="H23" s="41"/>
      <c r="I23" s="68">
        <v>137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342</v>
      </c>
      <c r="F24" s="66"/>
      <c r="G24" s="67"/>
      <c r="H24" s="41"/>
      <c r="I24" s="68">
        <v>124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687</v>
      </c>
      <c r="J25" s="59"/>
      <c r="K25" s="59" t="s">
        <v>56</v>
      </c>
      <c r="L25" s="61"/>
      <c r="M25" s="82">
        <v>0.44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137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57</v>
      </c>
      <c r="B28" s="257"/>
      <c r="C28" s="257"/>
      <c r="D28" s="257"/>
      <c r="E28" s="257"/>
      <c r="F28" s="257"/>
      <c r="G28" s="257"/>
      <c r="H28" s="258"/>
      <c r="I28" s="73">
        <v>137</v>
      </c>
      <c r="J28" s="73"/>
      <c r="K28" s="73"/>
      <c r="L28" s="74"/>
      <c r="M28" s="74"/>
      <c r="W28" s="62"/>
      <c r="X28" s="75" t="s">
        <v>57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124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58</v>
      </c>
      <c r="B31" s="257"/>
      <c r="C31" s="257"/>
      <c r="D31" s="257"/>
      <c r="E31" s="257"/>
      <c r="F31" s="257"/>
      <c r="G31" s="257"/>
      <c r="H31" s="258"/>
      <c r="I31" s="73">
        <v>124</v>
      </c>
      <c r="J31" s="73"/>
      <c r="K31" s="73"/>
      <c r="L31" s="74"/>
      <c r="M31" s="74"/>
      <c r="W31" s="62"/>
      <c r="X31" s="75" t="s">
        <v>58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687</v>
      </c>
      <c r="J34" s="73"/>
      <c r="K34" s="73" t="s">
        <v>56</v>
      </c>
      <c r="L34" s="74"/>
      <c r="M34" s="83">
        <v>0.44</v>
      </c>
      <c r="W34" s="62"/>
      <c r="X34" s="75" t="s">
        <v>32</v>
      </c>
    </row>
    <row r="35" spans="1:25" s="34" customFormat="1" ht="15" x14ac:dyDescent="0.25">
      <c r="A35" s="256" t="s">
        <v>59</v>
      </c>
      <c r="B35" s="257"/>
      <c r="C35" s="257"/>
      <c r="D35" s="257"/>
      <c r="E35" s="257"/>
      <c r="F35" s="257"/>
      <c r="G35" s="257"/>
      <c r="H35" s="258"/>
      <c r="I35" s="73">
        <v>137</v>
      </c>
      <c r="J35" s="73"/>
      <c r="K35" s="73"/>
      <c r="L35" s="74"/>
      <c r="M35" s="74"/>
      <c r="W35" s="62"/>
      <c r="X35" s="75" t="s">
        <v>59</v>
      </c>
    </row>
    <row r="36" spans="1:25" s="34" customFormat="1" ht="15" x14ac:dyDescent="0.25">
      <c r="A36" s="256" t="s">
        <v>60</v>
      </c>
      <c r="B36" s="257"/>
      <c r="C36" s="257"/>
      <c r="D36" s="257"/>
      <c r="E36" s="257"/>
      <c r="F36" s="257"/>
      <c r="G36" s="257"/>
      <c r="H36" s="258"/>
      <c r="I36" s="73">
        <v>124</v>
      </c>
      <c r="J36" s="73"/>
      <c r="K36" s="73"/>
      <c r="L36" s="74"/>
      <c r="M36" s="74"/>
      <c r="W36" s="62"/>
      <c r="X36" s="75" t="s">
        <v>60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948</v>
      </c>
      <c r="J37" s="73"/>
      <c r="K37" s="73"/>
      <c r="L37" s="74"/>
      <c r="M37" s="83">
        <v>0.44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948</v>
      </c>
      <c r="J38" s="73"/>
      <c r="K38" s="73"/>
      <c r="L38" s="74"/>
      <c r="M38" s="83">
        <v>0.44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687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133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137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124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189.6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1137.5999999999999</v>
      </c>
      <c r="J45" s="59"/>
      <c r="K45" s="59"/>
      <c r="L45" s="61"/>
      <c r="M45" s="82">
        <v>0.44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53"/>
  <sheetViews>
    <sheetView topLeftCell="A8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128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488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343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1.919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1.599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0.24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57" x14ac:dyDescent="0.25">
      <c r="A22" s="56" t="s">
        <v>25</v>
      </c>
      <c r="B22" s="57" t="s">
        <v>61</v>
      </c>
      <c r="C22" s="255" t="s">
        <v>62</v>
      </c>
      <c r="D22" s="255"/>
      <c r="E22" s="255"/>
      <c r="F22" s="58">
        <v>1</v>
      </c>
      <c r="G22" s="59">
        <v>1158.18</v>
      </c>
      <c r="H22" s="59" t="s">
        <v>63</v>
      </c>
      <c r="I22" s="59">
        <v>1158</v>
      </c>
      <c r="J22" s="59"/>
      <c r="K22" s="60" t="s">
        <v>64</v>
      </c>
      <c r="L22" s="61" t="s">
        <v>344</v>
      </c>
      <c r="M22" s="61" t="s">
        <v>344</v>
      </c>
      <c r="U22" s="55"/>
      <c r="V22" s="62" t="s">
        <v>62</v>
      </c>
    </row>
    <row r="23" spans="1:24" s="34" customFormat="1" ht="15" x14ac:dyDescent="0.25">
      <c r="A23" s="63"/>
      <c r="B23" s="64"/>
      <c r="C23" s="64"/>
      <c r="D23" s="64"/>
      <c r="E23" s="65" t="s">
        <v>345</v>
      </c>
      <c r="F23" s="66"/>
      <c r="G23" s="67"/>
      <c r="H23" s="41"/>
      <c r="I23" s="68">
        <v>232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346</v>
      </c>
      <c r="F24" s="66"/>
      <c r="G24" s="67"/>
      <c r="H24" s="41"/>
      <c r="I24" s="68">
        <v>209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1158</v>
      </c>
      <c r="J25" s="59"/>
      <c r="K25" s="59" t="s">
        <v>64</v>
      </c>
      <c r="L25" s="61"/>
      <c r="M25" s="82">
        <v>0.85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232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65</v>
      </c>
      <c r="B28" s="257"/>
      <c r="C28" s="257"/>
      <c r="D28" s="257"/>
      <c r="E28" s="257"/>
      <c r="F28" s="257"/>
      <c r="G28" s="257"/>
      <c r="H28" s="258"/>
      <c r="I28" s="73">
        <v>232</v>
      </c>
      <c r="J28" s="73"/>
      <c r="K28" s="73"/>
      <c r="L28" s="74"/>
      <c r="M28" s="74"/>
      <c r="W28" s="62"/>
      <c r="X28" s="75" t="s">
        <v>65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209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66</v>
      </c>
      <c r="B31" s="257"/>
      <c r="C31" s="257"/>
      <c r="D31" s="257"/>
      <c r="E31" s="257"/>
      <c r="F31" s="257"/>
      <c r="G31" s="257"/>
      <c r="H31" s="258"/>
      <c r="I31" s="73">
        <v>209</v>
      </c>
      <c r="J31" s="73"/>
      <c r="K31" s="73"/>
      <c r="L31" s="74"/>
      <c r="M31" s="74"/>
      <c r="W31" s="62"/>
      <c r="X31" s="75" t="s">
        <v>66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1158</v>
      </c>
      <c r="J34" s="73"/>
      <c r="K34" s="73" t="s">
        <v>64</v>
      </c>
      <c r="L34" s="74"/>
      <c r="M34" s="83">
        <v>0.85</v>
      </c>
      <c r="W34" s="62"/>
      <c r="X34" s="75" t="s">
        <v>32</v>
      </c>
    </row>
    <row r="35" spans="1:25" s="34" customFormat="1" ht="15" x14ac:dyDescent="0.25">
      <c r="A35" s="256" t="s">
        <v>67</v>
      </c>
      <c r="B35" s="257"/>
      <c r="C35" s="257"/>
      <c r="D35" s="257"/>
      <c r="E35" s="257"/>
      <c r="F35" s="257"/>
      <c r="G35" s="257"/>
      <c r="H35" s="258"/>
      <c r="I35" s="73">
        <v>232</v>
      </c>
      <c r="J35" s="73"/>
      <c r="K35" s="73"/>
      <c r="L35" s="74"/>
      <c r="M35" s="74"/>
      <c r="W35" s="62"/>
      <c r="X35" s="75" t="s">
        <v>67</v>
      </c>
    </row>
    <row r="36" spans="1:25" s="34" customFormat="1" ht="15" x14ac:dyDescent="0.25">
      <c r="A36" s="256" t="s">
        <v>68</v>
      </c>
      <c r="B36" s="257"/>
      <c r="C36" s="257"/>
      <c r="D36" s="257"/>
      <c r="E36" s="257"/>
      <c r="F36" s="257"/>
      <c r="G36" s="257"/>
      <c r="H36" s="258"/>
      <c r="I36" s="73">
        <v>209</v>
      </c>
      <c r="J36" s="73"/>
      <c r="K36" s="73"/>
      <c r="L36" s="74"/>
      <c r="M36" s="74"/>
      <c r="W36" s="62"/>
      <c r="X36" s="75" t="s">
        <v>68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1599</v>
      </c>
      <c r="J37" s="73"/>
      <c r="K37" s="73"/>
      <c r="L37" s="74"/>
      <c r="M37" s="83">
        <v>0.85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1599</v>
      </c>
      <c r="J38" s="73"/>
      <c r="K38" s="73"/>
      <c r="L38" s="74"/>
      <c r="M38" s="83">
        <v>0.85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1158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240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232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209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319.8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1918.8</v>
      </c>
      <c r="J45" s="59"/>
      <c r="K45" s="59"/>
      <c r="L45" s="61"/>
      <c r="M45" s="82">
        <v>0.85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4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129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489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69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160.64599999999999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133.87200000000001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0.86799999999999999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45.75" x14ac:dyDescent="0.25">
      <c r="A22" s="56" t="s">
        <v>25</v>
      </c>
      <c r="B22" s="57" t="s">
        <v>70</v>
      </c>
      <c r="C22" s="255" t="s">
        <v>71</v>
      </c>
      <c r="D22" s="255"/>
      <c r="E22" s="255"/>
      <c r="F22" s="58">
        <v>1</v>
      </c>
      <c r="G22" s="59">
        <v>97007.84</v>
      </c>
      <c r="H22" s="59" t="s">
        <v>72</v>
      </c>
      <c r="I22" s="59">
        <v>97008</v>
      </c>
      <c r="J22" s="59"/>
      <c r="K22" s="60" t="s">
        <v>73</v>
      </c>
      <c r="L22" s="61" t="s">
        <v>347</v>
      </c>
      <c r="M22" s="61" t="s">
        <v>347</v>
      </c>
      <c r="U22" s="55"/>
      <c r="V22" s="62" t="s">
        <v>71</v>
      </c>
    </row>
    <row r="23" spans="1:24" s="34" customFormat="1" ht="15" x14ac:dyDescent="0.25">
      <c r="A23" s="63"/>
      <c r="B23" s="64"/>
      <c r="C23" s="64"/>
      <c r="D23" s="64"/>
      <c r="E23" s="65" t="s">
        <v>348</v>
      </c>
      <c r="F23" s="66"/>
      <c r="G23" s="67"/>
      <c r="H23" s="41"/>
      <c r="I23" s="68">
        <v>19402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349</v>
      </c>
      <c r="F24" s="66"/>
      <c r="G24" s="67"/>
      <c r="H24" s="41"/>
      <c r="I24" s="68">
        <v>17462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97008</v>
      </c>
      <c r="J25" s="59"/>
      <c r="K25" s="59" t="s">
        <v>73</v>
      </c>
      <c r="L25" s="61"/>
      <c r="M25" s="82">
        <v>3.07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19402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314</v>
      </c>
      <c r="B28" s="257"/>
      <c r="C28" s="257"/>
      <c r="D28" s="257"/>
      <c r="E28" s="257"/>
      <c r="F28" s="257"/>
      <c r="G28" s="257"/>
      <c r="H28" s="258"/>
      <c r="I28" s="73">
        <v>19402</v>
      </c>
      <c r="J28" s="73"/>
      <c r="K28" s="73"/>
      <c r="L28" s="74"/>
      <c r="M28" s="74"/>
      <c r="W28" s="62"/>
      <c r="X28" s="75" t="s">
        <v>314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17462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315</v>
      </c>
      <c r="B31" s="257"/>
      <c r="C31" s="257"/>
      <c r="D31" s="257"/>
      <c r="E31" s="257"/>
      <c r="F31" s="257"/>
      <c r="G31" s="257"/>
      <c r="H31" s="258"/>
      <c r="I31" s="73">
        <v>17462</v>
      </c>
      <c r="J31" s="73"/>
      <c r="K31" s="73"/>
      <c r="L31" s="74"/>
      <c r="M31" s="74"/>
      <c r="W31" s="62"/>
      <c r="X31" s="75" t="s">
        <v>315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97008</v>
      </c>
      <c r="J34" s="73"/>
      <c r="K34" s="73" t="s">
        <v>73</v>
      </c>
      <c r="L34" s="74"/>
      <c r="M34" s="83">
        <v>3.07</v>
      </c>
      <c r="W34" s="62"/>
      <c r="X34" s="75" t="s">
        <v>32</v>
      </c>
    </row>
    <row r="35" spans="1:25" s="34" customFormat="1" ht="15" x14ac:dyDescent="0.25">
      <c r="A35" s="256" t="s">
        <v>316</v>
      </c>
      <c r="B35" s="257"/>
      <c r="C35" s="257"/>
      <c r="D35" s="257"/>
      <c r="E35" s="257"/>
      <c r="F35" s="257"/>
      <c r="G35" s="257"/>
      <c r="H35" s="258"/>
      <c r="I35" s="73">
        <v>19402</v>
      </c>
      <c r="J35" s="73"/>
      <c r="K35" s="73"/>
      <c r="L35" s="74"/>
      <c r="M35" s="74"/>
      <c r="W35" s="62"/>
      <c r="X35" s="75" t="s">
        <v>316</v>
      </c>
    </row>
    <row r="36" spans="1:25" s="34" customFormat="1" ht="15" x14ac:dyDescent="0.25">
      <c r="A36" s="256" t="s">
        <v>317</v>
      </c>
      <c r="B36" s="257"/>
      <c r="C36" s="257"/>
      <c r="D36" s="257"/>
      <c r="E36" s="257"/>
      <c r="F36" s="257"/>
      <c r="G36" s="257"/>
      <c r="H36" s="258"/>
      <c r="I36" s="73">
        <v>17462</v>
      </c>
      <c r="J36" s="73"/>
      <c r="K36" s="73"/>
      <c r="L36" s="74"/>
      <c r="M36" s="74"/>
      <c r="W36" s="62"/>
      <c r="X36" s="75" t="s">
        <v>317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133872</v>
      </c>
      <c r="J37" s="73"/>
      <c r="K37" s="73"/>
      <c r="L37" s="74"/>
      <c r="M37" s="83">
        <v>3.07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133872</v>
      </c>
      <c r="J38" s="73"/>
      <c r="K38" s="73"/>
      <c r="L38" s="74"/>
      <c r="M38" s="83">
        <v>3.07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87</v>
      </c>
      <c r="B40" s="257"/>
      <c r="C40" s="257"/>
      <c r="D40" s="257"/>
      <c r="E40" s="257"/>
      <c r="F40" s="257"/>
      <c r="G40" s="257"/>
      <c r="H40" s="258"/>
      <c r="I40" s="73">
        <v>93952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56" t="s">
        <v>36</v>
      </c>
      <c r="B41" s="257"/>
      <c r="C41" s="257"/>
      <c r="D41" s="257"/>
      <c r="E41" s="257"/>
      <c r="F41" s="257"/>
      <c r="G41" s="257"/>
      <c r="H41" s="258"/>
      <c r="I41" s="73">
        <v>3056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56" t="s">
        <v>37</v>
      </c>
      <c r="B42" s="257"/>
      <c r="C42" s="257"/>
      <c r="D42" s="257"/>
      <c r="E42" s="257"/>
      <c r="F42" s="257"/>
      <c r="G42" s="257"/>
      <c r="H42" s="258"/>
      <c r="I42" s="73">
        <v>868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56" t="s">
        <v>38</v>
      </c>
      <c r="B43" s="257"/>
      <c r="C43" s="257"/>
      <c r="D43" s="257"/>
      <c r="E43" s="257"/>
      <c r="F43" s="257"/>
      <c r="G43" s="257"/>
      <c r="H43" s="258"/>
      <c r="I43" s="73">
        <v>19402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56" t="s">
        <v>39</v>
      </c>
      <c r="B44" s="257"/>
      <c r="C44" s="257"/>
      <c r="D44" s="257"/>
      <c r="E44" s="257"/>
      <c r="F44" s="257"/>
      <c r="G44" s="257"/>
      <c r="H44" s="258"/>
      <c r="I44" s="73">
        <v>17462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56" t="s">
        <v>40</v>
      </c>
      <c r="B45" s="257"/>
      <c r="C45" s="257"/>
      <c r="D45" s="257"/>
      <c r="E45" s="257"/>
      <c r="F45" s="257"/>
      <c r="G45" s="257"/>
      <c r="H45" s="258"/>
      <c r="I45" s="73">
        <v>26774.400000000001</v>
      </c>
      <c r="J45" s="73"/>
      <c r="K45" s="73"/>
      <c r="L45" s="74"/>
      <c r="M45" s="74"/>
      <c r="W45" s="62"/>
      <c r="X45" s="75" t="s">
        <v>40</v>
      </c>
    </row>
    <row r="46" spans="1:25" s="34" customFormat="1" ht="15" x14ac:dyDescent="0.25">
      <c r="A46" s="241" t="s">
        <v>41</v>
      </c>
      <c r="B46" s="242"/>
      <c r="C46" s="242"/>
      <c r="D46" s="242"/>
      <c r="E46" s="242"/>
      <c r="F46" s="242"/>
      <c r="G46" s="242"/>
      <c r="H46" s="243"/>
      <c r="I46" s="59">
        <v>160646.39999999999</v>
      </c>
      <c r="J46" s="59"/>
      <c r="K46" s="59"/>
      <c r="L46" s="61"/>
      <c r="M46" s="82">
        <v>3.07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59" t="s">
        <v>42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60" t="s">
        <v>43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59" t="s">
        <v>44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60" t="s">
        <v>43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61"/>
      <c r="J54" s="261"/>
      <c r="K54" s="261"/>
      <c r="L54" s="261"/>
      <c r="M54" s="32"/>
    </row>
  </sheetData>
  <mergeCells count="46"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130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490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77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0.86799999999999999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0.72299999999999998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8.6999999999999994E-2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68.25" x14ac:dyDescent="0.25">
      <c r="A22" s="56" t="s">
        <v>25</v>
      </c>
      <c r="B22" s="57" t="s">
        <v>78</v>
      </c>
      <c r="C22" s="255" t="s">
        <v>79</v>
      </c>
      <c r="D22" s="255"/>
      <c r="E22" s="255"/>
      <c r="F22" s="58">
        <v>1</v>
      </c>
      <c r="G22" s="59">
        <v>524.48</v>
      </c>
      <c r="H22" s="59" t="s">
        <v>80</v>
      </c>
      <c r="I22" s="59">
        <v>524</v>
      </c>
      <c r="J22" s="59"/>
      <c r="K22" s="60" t="s">
        <v>81</v>
      </c>
      <c r="L22" s="61" t="s">
        <v>350</v>
      </c>
      <c r="M22" s="61" t="s">
        <v>350</v>
      </c>
      <c r="U22" s="55"/>
      <c r="V22" s="62" t="s">
        <v>79</v>
      </c>
    </row>
    <row r="23" spans="1:24" s="34" customFormat="1" ht="15" x14ac:dyDescent="0.25">
      <c r="A23" s="63"/>
      <c r="B23" s="64"/>
      <c r="C23" s="64"/>
      <c r="D23" s="64"/>
      <c r="E23" s="65" t="s">
        <v>351</v>
      </c>
      <c r="F23" s="66"/>
      <c r="G23" s="67"/>
      <c r="H23" s="41"/>
      <c r="I23" s="68">
        <v>105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352</v>
      </c>
      <c r="F24" s="66"/>
      <c r="G24" s="67"/>
      <c r="H24" s="41"/>
      <c r="I24" s="68">
        <v>94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41" t="s">
        <v>26</v>
      </c>
      <c r="B25" s="242"/>
      <c r="C25" s="242"/>
      <c r="D25" s="242"/>
      <c r="E25" s="242"/>
      <c r="F25" s="242"/>
      <c r="G25" s="242"/>
      <c r="H25" s="243"/>
      <c r="I25" s="59">
        <v>524</v>
      </c>
      <c r="J25" s="59"/>
      <c r="K25" s="59" t="s">
        <v>81</v>
      </c>
      <c r="L25" s="61"/>
      <c r="M25" s="82">
        <v>0.32</v>
      </c>
      <c r="W25" s="62" t="s">
        <v>26</v>
      </c>
    </row>
    <row r="26" spans="1:24" s="34" customFormat="1" ht="15" x14ac:dyDescent="0.25">
      <c r="A26" s="241" t="s">
        <v>27</v>
      </c>
      <c r="B26" s="242"/>
      <c r="C26" s="242"/>
      <c r="D26" s="242"/>
      <c r="E26" s="242"/>
      <c r="F26" s="242"/>
      <c r="G26" s="242"/>
      <c r="H26" s="243"/>
      <c r="I26" s="59">
        <v>105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56" t="s">
        <v>28</v>
      </c>
      <c r="B27" s="257"/>
      <c r="C27" s="257"/>
      <c r="D27" s="257"/>
      <c r="E27" s="257"/>
      <c r="F27" s="257"/>
      <c r="G27" s="257"/>
      <c r="H27" s="258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56" t="s">
        <v>82</v>
      </c>
      <c r="B28" s="257"/>
      <c r="C28" s="257"/>
      <c r="D28" s="257"/>
      <c r="E28" s="257"/>
      <c r="F28" s="257"/>
      <c r="G28" s="257"/>
      <c r="H28" s="258"/>
      <c r="I28" s="73">
        <v>105</v>
      </c>
      <c r="J28" s="73"/>
      <c r="K28" s="73"/>
      <c r="L28" s="74"/>
      <c r="M28" s="74"/>
      <c r="W28" s="62"/>
      <c r="X28" s="75" t="s">
        <v>82</v>
      </c>
    </row>
    <row r="29" spans="1:24" s="34" customFormat="1" ht="15" x14ac:dyDescent="0.25">
      <c r="A29" s="241" t="s">
        <v>29</v>
      </c>
      <c r="B29" s="242"/>
      <c r="C29" s="242"/>
      <c r="D29" s="242"/>
      <c r="E29" s="242"/>
      <c r="F29" s="242"/>
      <c r="G29" s="242"/>
      <c r="H29" s="243"/>
      <c r="I29" s="59">
        <v>94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56" t="s">
        <v>28</v>
      </c>
      <c r="B30" s="257"/>
      <c r="C30" s="257"/>
      <c r="D30" s="257"/>
      <c r="E30" s="257"/>
      <c r="F30" s="257"/>
      <c r="G30" s="257"/>
      <c r="H30" s="258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56" t="s">
        <v>83</v>
      </c>
      <c r="B31" s="257"/>
      <c r="C31" s="257"/>
      <c r="D31" s="257"/>
      <c r="E31" s="257"/>
      <c r="F31" s="257"/>
      <c r="G31" s="257"/>
      <c r="H31" s="258"/>
      <c r="I31" s="73">
        <v>94</v>
      </c>
      <c r="J31" s="73"/>
      <c r="K31" s="73"/>
      <c r="L31" s="74"/>
      <c r="M31" s="74"/>
      <c r="W31" s="62"/>
      <c r="X31" s="75" t="s">
        <v>83</v>
      </c>
    </row>
    <row r="32" spans="1:24" s="34" customFormat="1" ht="15" x14ac:dyDescent="0.25">
      <c r="A32" s="241" t="s">
        <v>30</v>
      </c>
      <c r="B32" s="242"/>
      <c r="C32" s="242"/>
      <c r="D32" s="242"/>
      <c r="E32" s="242"/>
      <c r="F32" s="242"/>
      <c r="G32" s="242"/>
      <c r="H32" s="243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56" t="s">
        <v>31</v>
      </c>
      <c r="B33" s="257"/>
      <c r="C33" s="257"/>
      <c r="D33" s="257"/>
      <c r="E33" s="257"/>
      <c r="F33" s="257"/>
      <c r="G33" s="257"/>
      <c r="H33" s="258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56" t="s">
        <v>32</v>
      </c>
      <c r="B34" s="257"/>
      <c r="C34" s="257"/>
      <c r="D34" s="257"/>
      <c r="E34" s="257"/>
      <c r="F34" s="257"/>
      <c r="G34" s="257"/>
      <c r="H34" s="258"/>
      <c r="I34" s="73">
        <v>524</v>
      </c>
      <c r="J34" s="73"/>
      <c r="K34" s="73" t="s">
        <v>81</v>
      </c>
      <c r="L34" s="74"/>
      <c r="M34" s="83">
        <v>0.32</v>
      </c>
      <c r="W34" s="62"/>
      <c r="X34" s="75" t="s">
        <v>32</v>
      </c>
    </row>
    <row r="35" spans="1:25" s="34" customFormat="1" ht="15" x14ac:dyDescent="0.25">
      <c r="A35" s="256" t="s">
        <v>84</v>
      </c>
      <c r="B35" s="257"/>
      <c r="C35" s="257"/>
      <c r="D35" s="257"/>
      <c r="E35" s="257"/>
      <c r="F35" s="257"/>
      <c r="G35" s="257"/>
      <c r="H35" s="258"/>
      <c r="I35" s="73">
        <v>105</v>
      </c>
      <c r="J35" s="73"/>
      <c r="K35" s="73"/>
      <c r="L35" s="74"/>
      <c r="M35" s="74"/>
      <c r="W35" s="62"/>
      <c r="X35" s="75" t="s">
        <v>84</v>
      </c>
    </row>
    <row r="36" spans="1:25" s="34" customFormat="1" ht="15" x14ac:dyDescent="0.25">
      <c r="A36" s="256" t="s">
        <v>85</v>
      </c>
      <c r="B36" s="257"/>
      <c r="C36" s="257"/>
      <c r="D36" s="257"/>
      <c r="E36" s="257"/>
      <c r="F36" s="257"/>
      <c r="G36" s="257"/>
      <c r="H36" s="258"/>
      <c r="I36" s="73">
        <v>94</v>
      </c>
      <c r="J36" s="73"/>
      <c r="K36" s="73"/>
      <c r="L36" s="74"/>
      <c r="M36" s="74"/>
      <c r="W36" s="62"/>
      <c r="X36" s="75" t="s">
        <v>85</v>
      </c>
    </row>
    <row r="37" spans="1:25" s="34" customFormat="1" ht="15" x14ac:dyDescent="0.25">
      <c r="A37" s="256" t="s">
        <v>33</v>
      </c>
      <c r="B37" s="257"/>
      <c r="C37" s="257"/>
      <c r="D37" s="257"/>
      <c r="E37" s="257"/>
      <c r="F37" s="257"/>
      <c r="G37" s="257"/>
      <c r="H37" s="258"/>
      <c r="I37" s="73">
        <v>723</v>
      </c>
      <c r="J37" s="73"/>
      <c r="K37" s="73"/>
      <c r="L37" s="74"/>
      <c r="M37" s="83">
        <v>0.32</v>
      </c>
      <c r="W37" s="62"/>
      <c r="X37" s="75" t="s">
        <v>33</v>
      </c>
    </row>
    <row r="38" spans="1:25" s="34" customFormat="1" ht="15" x14ac:dyDescent="0.25">
      <c r="A38" s="256" t="s">
        <v>34</v>
      </c>
      <c r="B38" s="257"/>
      <c r="C38" s="257"/>
      <c r="D38" s="257"/>
      <c r="E38" s="257"/>
      <c r="F38" s="257"/>
      <c r="G38" s="257"/>
      <c r="H38" s="258"/>
      <c r="I38" s="73">
        <v>723</v>
      </c>
      <c r="J38" s="73"/>
      <c r="K38" s="73"/>
      <c r="L38" s="74"/>
      <c r="M38" s="83">
        <v>0.32</v>
      </c>
      <c r="W38" s="62"/>
      <c r="X38" s="75" t="s">
        <v>34</v>
      </c>
    </row>
    <row r="39" spans="1:25" s="34" customFormat="1" ht="15" x14ac:dyDescent="0.25">
      <c r="A39" s="256" t="s">
        <v>35</v>
      </c>
      <c r="B39" s="257"/>
      <c r="C39" s="257"/>
      <c r="D39" s="257"/>
      <c r="E39" s="257"/>
      <c r="F39" s="257"/>
      <c r="G39" s="257"/>
      <c r="H39" s="258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56" t="s">
        <v>36</v>
      </c>
      <c r="B40" s="257"/>
      <c r="C40" s="257"/>
      <c r="D40" s="257"/>
      <c r="E40" s="257"/>
      <c r="F40" s="257"/>
      <c r="G40" s="257"/>
      <c r="H40" s="258"/>
      <c r="I40" s="73">
        <v>524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56" t="s">
        <v>37</v>
      </c>
      <c r="B41" s="257"/>
      <c r="C41" s="257"/>
      <c r="D41" s="257"/>
      <c r="E41" s="257"/>
      <c r="F41" s="257"/>
      <c r="G41" s="257"/>
      <c r="H41" s="258"/>
      <c r="I41" s="73">
        <v>87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56" t="s">
        <v>38</v>
      </c>
      <c r="B42" s="257"/>
      <c r="C42" s="257"/>
      <c r="D42" s="257"/>
      <c r="E42" s="257"/>
      <c r="F42" s="257"/>
      <c r="G42" s="257"/>
      <c r="H42" s="258"/>
      <c r="I42" s="73">
        <v>105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56" t="s">
        <v>39</v>
      </c>
      <c r="B43" s="257"/>
      <c r="C43" s="257"/>
      <c r="D43" s="257"/>
      <c r="E43" s="257"/>
      <c r="F43" s="257"/>
      <c r="G43" s="257"/>
      <c r="H43" s="258"/>
      <c r="I43" s="73">
        <v>94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56" t="s">
        <v>40</v>
      </c>
      <c r="B44" s="257"/>
      <c r="C44" s="257"/>
      <c r="D44" s="257"/>
      <c r="E44" s="257"/>
      <c r="F44" s="257"/>
      <c r="G44" s="257"/>
      <c r="H44" s="258"/>
      <c r="I44" s="73">
        <v>144.6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41" t="s">
        <v>41</v>
      </c>
      <c r="B45" s="242"/>
      <c r="C45" s="242"/>
      <c r="D45" s="242"/>
      <c r="E45" s="242"/>
      <c r="F45" s="242"/>
      <c r="G45" s="242"/>
      <c r="H45" s="243"/>
      <c r="I45" s="59">
        <v>867.6</v>
      </c>
      <c r="J45" s="59"/>
      <c r="K45" s="59"/>
      <c r="L45" s="61"/>
      <c r="M45" s="82">
        <v>0.32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59" t="s">
        <v>42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60" t="s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59" t="s">
        <v>44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61"/>
      <c r="J53" s="261"/>
      <c r="K53" s="261"/>
      <c r="L53" s="261"/>
      <c r="M53" s="32"/>
    </row>
  </sheetData>
  <mergeCells count="45"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C9:G9"/>
    <mergeCell ref="A17:A19"/>
    <mergeCell ref="B17:B19"/>
    <mergeCell ref="C17:E19"/>
    <mergeCell ref="F17:F19"/>
    <mergeCell ref="G17:H17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56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35" t="s">
        <v>333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S2" s="35" t="s">
        <v>333</v>
      </c>
    </row>
    <row r="3" spans="1:20" s="34" customFormat="1" ht="15" x14ac:dyDescent="0.25">
      <c r="A3" s="234" t="s">
        <v>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36" t="s">
        <v>131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20" s="34" customFormat="1" ht="21" customHeight="1" x14ac:dyDescent="0.25">
      <c r="A6" s="234" t="s">
        <v>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20" s="34" customFormat="1" ht="15" x14ac:dyDescent="0.25">
      <c r="A7" s="235" t="s">
        <v>491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T7" s="35" t="s">
        <v>353</v>
      </c>
    </row>
    <row r="8" spans="1:20" s="34" customFormat="1" ht="15.75" customHeight="1" x14ac:dyDescent="0.25">
      <c r="A8" s="234" t="s">
        <v>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</row>
    <row r="9" spans="1:20" s="34" customFormat="1" ht="30.75" customHeight="1" x14ac:dyDescent="0.25">
      <c r="A9" s="32"/>
      <c r="B9" s="37" t="s">
        <v>3</v>
      </c>
      <c r="C9" s="237"/>
      <c r="D9" s="237"/>
      <c r="E9" s="237"/>
      <c r="F9" s="237"/>
      <c r="G9" s="237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1.6040000000000001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1.337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8.6999999999999994E-2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38" t="s">
        <v>12</v>
      </c>
      <c r="B17" s="238" t="s">
        <v>13</v>
      </c>
      <c r="C17" s="238" t="s">
        <v>14</v>
      </c>
      <c r="D17" s="238"/>
      <c r="E17" s="238"/>
      <c r="F17" s="238" t="s">
        <v>15</v>
      </c>
      <c r="G17" s="239" t="s">
        <v>16</v>
      </c>
      <c r="H17" s="240"/>
      <c r="I17" s="239" t="s">
        <v>17</v>
      </c>
      <c r="J17" s="244"/>
      <c r="K17" s="240"/>
      <c r="L17" s="245" t="s">
        <v>335</v>
      </c>
      <c r="M17" s="246"/>
    </row>
    <row r="18" spans="1:24" s="34" customFormat="1" ht="46.5" customHeight="1" x14ac:dyDescent="0.25">
      <c r="A18" s="238"/>
      <c r="B18" s="238"/>
      <c r="C18" s="238"/>
      <c r="D18" s="238"/>
      <c r="E18" s="238"/>
      <c r="F18" s="238"/>
      <c r="G18" s="52" t="s">
        <v>18</v>
      </c>
      <c r="H18" s="52" t="s">
        <v>19</v>
      </c>
      <c r="I18" s="238" t="s">
        <v>18</v>
      </c>
      <c r="J18" s="249" t="s">
        <v>20</v>
      </c>
      <c r="K18" s="52" t="s">
        <v>19</v>
      </c>
      <c r="L18" s="247"/>
      <c r="M18" s="248"/>
    </row>
    <row r="19" spans="1:24" s="34" customFormat="1" ht="24" x14ac:dyDescent="0.25">
      <c r="A19" s="238"/>
      <c r="B19" s="238"/>
      <c r="C19" s="238"/>
      <c r="D19" s="238"/>
      <c r="E19" s="238"/>
      <c r="F19" s="238"/>
      <c r="G19" s="52" t="s">
        <v>20</v>
      </c>
      <c r="H19" s="53" t="s">
        <v>21</v>
      </c>
      <c r="I19" s="238"/>
      <c r="J19" s="250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51">
        <v>3</v>
      </c>
      <c r="D20" s="251"/>
      <c r="E20" s="251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52" t="s">
        <v>24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U21" s="55" t="s">
        <v>24</v>
      </c>
    </row>
    <row r="22" spans="1:24" s="34" customFormat="1" ht="68.25" x14ac:dyDescent="0.25">
      <c r="A22" s="56" t="s">
        <v>25</v>
      </c>
      <c r="B22" s="57" t="s">
        <v>78</v>
      </c>
      <c r="C22" s="255" t="s">
        <v>79</v>
      </c>
      <c r="D22" s="255"/>
      <c r="E22" s="255"/>
      <c r="F22" s="58">
        <v>1</v>
      </c>
      <c r="G22" s="59">
        <v>524.48</v>
      </c>
      <c r="H22" s="59" t="s">
        <v>80</v>
      </c>
      <c r="I22" s="59">
        <v>524</v>
      </c>
      <c r="J22" s="59"/>
      <c r="K22" s="60" t="s">
        <v>81</v>
      </c>
      <c r="L22" s="61" t="s">
        <v>350</v>
      </c>
      <c r="M22" s="61" t="s">
        <v>350</v>
      </c>
      <c r="U22" s="55"/>
      <c r="V22" s="62" t="s">
        <v>79</v>
      </c>
    </row>
    <row r="23" spans="1:24" s="34" customFormat="1" ht="15" x14ac:dyDescent="0.25">
      <c r="A23" s="63"/>
      <c r="B23" s="64"/>
      <c r="C23" s="64"/>
      <c r="D23" s="64"/>
      <c r="E23" s="65" t="s">
        <v>351</v>
      </c>
      <c r="F23" s="66"/>
      <c r="G23" s="67"/>
      <c r="H23" s="41"/>
      <c r="I23" s="68">
        <v>105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352</v>
      </c>
      <c r="F24" s="66"/>
      <c r="G24" s="67"/>
      <c r="H24" s="41"/>
      <c r="I24" s="68">
        <v>94</v>
      </c>
      <c r="J24" s="69"/>
      <c r="K24" s="69"/>
      <c r="L24" s="70"/>
      <c r="M24" s="71"/>
      <c r="U24" s="55"/>
      <c r="V24" s="62"/>
    </row>
    <row r="25" spans="1:24" s="34" customFormat="1" ht="23.25" x14ac:dyDescent="0.25">
      <c r="A25" s="56" t="s">
        <v>74</v>
      </c>
      <c r="B25" s="57" t="s">
        <v>354</v>
      </c>
      <c r="C25" s="255" t="s">
        <v>355</v>
      </c>
      <c r="D25" s="255"/>
      <c r="E25" s="255"/>
      <c r="F25" s="84">
        <v>0.83</v>
      </c>
      <c r="G25" s="59">
        <v>536.13</v>
      </c>
      <c r="H25" s="59"/>
      <c r="I25" s="59">
        <v>445</v>
      </c>
      <c r="J25" s="59"/>
      <c r="K25" s="60"/>
      <c r="L25" s="61" t="s">
        <v>356</v>
      </c>
      <c r="M25" s="61" t="s">
        <v>356</v>
      </c>
      <c r="U25" s="55"/>
      <c r="V25" s="62" t="s">
        <v>355</v>
      </c>
    </row>
    <row r="26" spans="1:24" s="34" customFormat="1" ht="15" x14ac:dyDescent="0.25">
      <c r="A26" s="85"/>
      <c r="B26" s="86"/>
      <c r="C26" s="87" t="s">
        <v>357</v>
      </c>
      <c r="D26" s="88"/>
      <c r="E26" s="88"/>
      <c r="F26" s="88"/>
      <c r="G26" s="88"/>
      <c r="H26" s="88"/>
      <c r="I26" s="88"/>
      <c r="J26" s="88"/>
      <c r="K26" s="88"/>
      <c r="L26" s="88"/>
      <c r="M26" s="89"/>
      <c r="U26" s="55"/>
      <c r="V26" s="62"/>
    </row>
    <row r="27" spans="1:24" s="34" customFormat="1" ht="22.5" x14ac:dyDescent="0.25">
      <c r="A27" s="241" t="s">
        <v>26</v>
      </c>
      <c r="B27" s="242"/>
      <c r="C27" s="242"/>
      <c r="D27" s="242"/>
      <c r="E27" s="242"/>
      <c r="F27" s="242"/>
      <c r="G27" s="242"/>
      <c r="H27" s="243"/>
      <c r="I27" s="59">
        <v>969</v>
      </c>
      <c r="J27" s="59"/>
      <c r="K27" s="59" t="s">
        <v>81</v>
      </c>
      <c r="L27" s="61"/>
      <c r="M27" s="82">
        <v>0.32</v>
      </c>
      <c r="W27" s="62" t="s">
        <v>26</v>
      </c>
    </row>
    <row r="28" spans="1:24" s="34" customFormat="1" ht="15" x14ac:dyDescent="0.25">
      <c r="A28" s="241" t="s">
        <v>27</v>
      </c>
      <c r="B28" s="242"/>
      <c r="C28" s="242"/>
      <c r="D28" s="242"/>
      <c r="E28" s="242"/>
      <c r="F28" s="242"/>
      <c r="G28" s="242"/>
      <c r="H28" s="243"/>
      <c r="I28" s="59">
        <v>194</v>
      </c>
      <c r="J28" s="59"/>
      <c r="K28" s="59"/>
      <c r="L28" s="61"/>
      <c r="M28" s="61"/>
      <c r="W28" s="62" t="s">
        <v>27</v>
      </c>
    </row>
    <row r="29" spans="1:24" s="34" customFormat="1" ht="15" x14ac:dyDescent="0.25">
      <c r="A29" s="256" t="s">
        <v>28</v>
      </c>
      <c r="B29" s="257"/>
      <c r="C29" s="257"/>
      <c r="D29" s="257"/>
      <c r="E29" s="257"/>
      <c r="F29" s="257"/>
      <c r="G29" s="257"/>
      <c r="H29" s="258"/>
      <c r="I29" s="73"/>
      <c r="J29" s="73"/>
      <c r="K29" s="73"/>
      <c r="L29" s="74"/>
      <c r="M29" s="74"/>
      <c r="W29" s="62"/>
      <c r="X29" s="75" t="s">
        <v>28</v>
      </c>
    </row>
    <row r="30" spans="1:24" s="34" customFormat="1" ht="15" x14ac:dyDescent="0.25">
      <c r="A30" s="256" t="s">
        <v>358</v>
      </c>
      <c r="B30" s="257"/>
      <c r="C30" s="257"/>
      <c r="D30" s="257"/>
      <c r="E30" s="257"/>
      <c r="F30" s="257"/>
      <c r="G30" s="257"/>
      <c r="H30" s="258"/>
      <c r="I30" s="73">
        <v>194</v>
      </c>
      <c r="J30" s="73"/>
      <c r="K30" s="73"/>
      <c r="L30" s="74"/>
      <c r="M30" s="74"/>
      <c r="W30" s="62"/>
      <c r="X30" s="75" t="s">
        <v>358</v>
      </c>
    </row>
    <row r="31" spans="1:24" s="34" customFormat="1" ht="15" x14ac:dyDescent="0.25">
      <c r="A31" s="241" t="s">
        <v>29</v>
      </c>
      <c r="B31" s="242"/>
      <c r="C31" s="242"/>
      <c r="D31" s="242"/>
      <c r="E31" s="242"/>
      <c r="F31" s="242"/>
      <c r="G31" s="242"/>
      <c r="H31" s="243"/>
      <c r="I31" s="59">
        <v>174</v>
      </c>
      <c r="J31" s="59"/>
      <c r="K31" s="59"/>
      <c r="L31" s="61"/>
      <c r="M31" s="61"/>
      <c r="W31" s="62" t="s">
        <v>29</v>
      </c>
    </row>
    <row r="32" spans="1:24" s="34" customFormat="1" ht="15" x14ac:dyDescent="0.25">
      <c r="A32" s="256" t="s">
        <v>28</v>
      </c>
      <c r="B32" s="257"/>
      <c r="C32" s="257"/>
      <c r="D32" s="257"/>
      <c r="E32" s="257"/>
      <c r="F32" s="257"/>
      <c r="G32" s="257"/>
      <c r="H32" s="258"/>
      <c r="I32" s="73"/>
      <c r="J32" s="73"/>
      <c r="K32" s="73"/>
      <c r="L32" s="74"/>
      <c r="M32" s="74"/>
      <c r="W32" s="62"/>
      <c r="X32" s="75" t="s">
        <v>28</v>
      </c>
    </row>
    <row r="33" spans="1:25" s="34" customFormat="1" ht="15" x14ac:dyDescent="0.25">
      <c r="A33" s="256" t="s">
        <v>359</v>
      </c>
      <c r="B33" s="257"/>
      <c r="C33" s="257"/>
      <c r="D33" s="257"/>
      <c r="E33" s="257"/>
      <c r="F33" s="257"/>
      <c r="G33" s="257"/>
      <c r="H33" s="258"/>
      <c r="I33" s="73">
        <v>174</v>
      </c>
      <c r="J33" s="73"/>
      <c r="K33" s="73"/>
      <c r="L33" s="74"/>
      <c r="M33" s="74"/>
      <c r="W33" s="62"/>
      <c r="X33" s="75" t="s">
        <v>359</v>
      </c>
    </row>
    <row r="34" spans="1:25" s="34" customFormat="1" ht="15" x14ac:dyDescent="0.25">
      <c r="A34" s="241" t="s">
        <v>30</v>
      </c>
      <c r="B34" s="242"/>
      <c r="C34" s="242"/>
      <c r="D34" s="242"/>
      <c r="E34" s="242"/>
      <c r="F34" s="242"/>
      <c r="G34" s="242"/>
      <c r="H34" s="243"/>
      <c r="I34" s="59"/>
      <c r="J34" s="59"/>
      <c r="K34" s="59"/>
      <c r="L34" s="61"/>
      <c r="M34" s="61"/>
      <c r="W34" s="62" t="s">
        <v>30</v>
      </c>
    </row>
    <row r="35" spans="1:25" s="34" customFormat="1" ht="15" x14ac:dyDescent="0.25">
      <c r="A35" s="256" t="s">
        <v>31</v>
      </c>
      <c r="B35" s="257"/>
      <c r="C35" s="257"/>
      <c r="D35" s="257"/>
      <c r="E35" s="257"/>
      <c r="F35" s="257"/>
      <c r="G35" s="257"/>
      <c r="H35" s="258"/>
      <c r="I35" s="73"/>
      <c r="J35" s="73"/>
      <c r="K35" s="73"/>
      <c r="L35" s="74"/>
      <c r="M35" s="74"/>
      <c r="W35" s="62"/>
      <c r="X35" s="75" t="s">
        <v>31</v>
      </c>
    </row>
    <row r="36" spans="1:25" s="34" customFormat="1" ht="22.5" x14ac:dyDescent="0.25">
      <c r="A36" s="256" t="s">
        <v>86</v>
      </c>
      <c r="B36" s="257"/>
      <c r="C36" s="257"/>
      <c r="D36" s="257"/>
      <c r="E36" s="257"/>
      <c r="F36" s="257"/>
      <c r="G36" s="257"/>
      <c r="H36" s="258"/>
      <c r="I36" s="73">
        <v>969</v>
      </c>
      <c r="J36" s="73"/>
      <c r="K36" s="73" t="s">
        <v>81</v>
      </c>
      <c r="L36" s="74"/>
      <c r="M36" s="83">
        <v>0.32</v>
      </c>
      <c r="W36" s="62"/>
      <c r="X36" s="75" t="s">
        <v>86</v>
      </c>
    </row>
    <row r="37" spans="1:25" s="34" customFormat="1" ht="15" x14ac:dyDescent="0.25">
      <c r="A37" s="256" t="s">
        <v>360</v>
      </c>
      <c r="B37" s="257"/>
      <c r="C37" s="257"/>
      <c r="D37" s="257"/>
      <c r="E37" s="257"/>
      <c r="F37" s="257"/>
      <c r="G37" s="257"/>
      <c r="H37" s="258"/>
      <c r="I37" s="73">
        <v>194</v>
      </c>
      <c r="J37" s="73"/>
      <c r="K37" s="73"/>
      <c r="L37" s="74"/>
      <c r="M37" s="74"/>
      <c r="W37" s="62"/>
      <c r="X37" s="75" t="s">
        <v>360</v>
      </c>
    </row>
    <row r="38" spans="1:25" s="34" customFormat="1" ht="15" x14ac:dyDescent="0.25">
      <c r="A38" s="256" t="s">
        <v>361</v>
      </c>
      <c r="B38" s="257"/>
      <c r="C38" s="257"/>
      <c r="D38" s="257"/>
      <c r="E38" s="257"/>
      <c r="F38" s="257"/>
      <c r="G38" s="257"/>
      <c r="H38" s="258"/>
      <c r="I38" s="73">
        <v>174</v>
      </c>
      <c r="J38" s="73"/>
      <c r="K38" s="73"/>
      <c r="L38" s="74"/>
      <c r="M38" s="74"/>
      <c r="W38" s="62"/>
      <c r="X38" s="75" t="s">
        <v>361</v>
      </c>
    </row>
    <row r="39" spans="1:25" s="34" customFormat="1" ht="15" x14ac:dyDescent="0.25">
      <c r="A39" s="256" t="s">
        <v>33</v>
      </c>
      <c r="B39" s="257"/>
      <c r="C39" s="257"/>
      <c r="D39" s="257"/>
      <c r="E39" s="257"/>
      <c r="F39" s="257"/>
      <c r="G39" s="257"/>
      <c r="H39" s="258"/>
      <c r="I39" s="73">
        <v>1337</v>
      </c>
      <c r="J39" s="73"/>
      <c r="K39" s="73"/>
      <c r="L39" s="74"/>
      <c r="M39" s="83">
        <v>0.32</v>
      </c>
      <c r="W39" s="62"/>
      <c r="X39" s="75" t="s">
        <v>33</v>
      </c>
    </row>
    <row r="40" spans="1:25" s="34" customFormat="1" ht="15" x14ac:dyDescent="0.25">
      <c r="A40" s="256" t="s">
        <v>34</v>
      </c>
      <c r="B40" s="257"/>
      <c r="C40" s="257"/>
      <c r="D40" s="257"/>
      <c r="E40" s="257"/>
      <c r="F40" s="257"/>
      <c r="G40" s="257"/>
      <c r="H40" s="258"/>
      <c r="I40" s="73">
        <v>1337</v>
      </c>
      <c r="J40" s="73"/>
      <c r="K40" s="73"/>
      <c r="L40" s="74"/>
      <c r="M40" s="83">
        <v>0.32</v>
      </c>
      <c r="W40" s="62"/>
      <c r="X40" s="75" t="s">
        <v>34</v>
      </c>
    </row>
    <row r="41" spans="1:25" s="34" customFormat="1" ht="15" x14ac:dyDescent="0.25">
      <c r="A41" s="256" t="s">
        <v>35</v>
      </c>
      <c r="B41" s="257"/>
      <c r="C41" s="257"/>
      <c r="D41" s="257"/>
      <c r="E41" s="257"/>
      <c r="F41" s="257"/>
      <c r="G41" s="257"/>
      <c r="H41" s="258"/>
      <c r="I41" s="73"/>
      <c r="J41" s="73"/>
      <c r="K41" s="73"/>
      <c r="L41" s="74"/>
      <c r="M41" s="74"/>
      <c r="W41" s="62"/>
      <c r="X41" s="75" t="s">
        <v>35</v>
      </c>
    </row>
    <row r="42" spans="1:25" s="34" customFormat="1" ht="15" x14ac:dyDescent="0.25">
      <c r="A42" s="256" t="s">
        <v>87</v>
      </c>
      <c r="B42" s="257"/>
      <c r="C42" s="257"/>
      <c r="D42" s="257"/>
      <c r="E42" s="257"/>
      <c r="F42" s="257"/>
      <c r="G42" s="257"/>
      <c r="H42" s="258"/>
      <c r="I42" s="73">
        <v>445</v>
      </c>
      <c r="J42" s="73"/>
      <c r="K42" s="73"/>
      <c r="L42" s="74"/>
      <c r="M42" s="74"/>
      <c r="W42" s="62"/>
      <c r="X42" s="75" t="s">
        <v>87</v>
      </c>
    </row>
    <row r="43" spans="1:25" s="34" customFormat="1" ht="15" x14ac:dyDescent="0.25">
      <c r="A43" s="256" t="s">
        <v>36</v>
      </c>
      <c r="B43" s="257"/>
      <c r="C43" s="257"/>
      <c r="D43" s="257"/>
      <c r="E43" s="257"/>
      <c r="F43" s="257"/>
      <c r="G43" s="257"/>
      <c r="H43" s="258"/>
      <c r="I43" s="73">
        <v>524</v>
      </c>
      <c r="J43" s="73"/>
      <c r="K43" s="73"/>
      <c r="L43" s="74"/>
      <c r="M43" s="74"/>
      <c r="W43" s="62"/>
      <c r="X43" s="75" t="s">
        <v>36</v>
      </c>
    </row>
    <row r="44" spans="1:25" s="34" customFormat="1" ht="15" x14ac:dyDescent="0.25">
      <c r="A44" s="256" t="s">
        <v>37</v>
      </c>
      <c r="B44" s="257"/>
      <c r="C44" s="257"/>
      <c r="D44" s="257"/>
      <c r="E44" s="257"/>
      <c r="F44" s="257"/>
      <c r="G44" s="257"/>
      <c r="H44" s="258"/>
      <c r="I44" s="73">
        <v>87</v>
      </c>
      <c r="J44" s="73"/>
      <c r="K44" s="73"/>
      <c r="L44" s="74"/>
      <c r="M44" s="74"/>
      <c r="W44" s="62"/>
      <c r="X44" s="75" t="s">
        <v>37</v>
      </c>
    </row>
    <row r="45" spans="1:25" s="34" customFormat="1" ht="15" x14ac:dyDescent="0.25">
      <c r="A45" s="256" t="s">
        <v>38</v>
      </c>
      <c r="B45" s="257"/>
      <c r="C45" s="257"/>
      <c r="D45" s="257"/>
      <c r="E45" s="257"/>
      <c r="F45" s="257"/>
      <c r="G45" s="257"/>
      <c r="H45" s="258"/>
      <c r="I45" s="73">
        <v>194</v>
      </c>
      <c r="J45" s="73"/>
      <c r="K45" s="73"/>
      <c r="L45" s="74"/>
      <c r="M45" s="74"/>
      <c r="W45" s="62"/>
      <c r="X45" s="75" t="s">
        <v>38</v>
      </c>
    </row>
    <row r="46" spans="1:25" s="34" customFormat="1" ht="15" x14ac:dyDescent="0.25">
      <c r="A46" s="256" t="s">
        <v>39</v>
      </c>
      <c r="B46" s="257"/>
      <c r="C46" s="257"/>
      <c r="D46" s="257"/>
      <c r="E46" s="257"/>
      <c r="F46" s="257"/>
      <c r="G46" s="257"/>
      <c r="H46" s="258"/>
      <c r="I46" s="73">
        <v>174</v>
      </c>
      <c r="J46" s="73"/>
      <c r="K46" s="73"/>
      <c r="L46" s="74"/>
      <c r="M46" s="74"/>
      <c r="W46" s="62"/>
      <c r="X46" s="75" t="s">
        <v>39</v>
      </c>
    </row>
    <row r="47" spans="1:25" s="34" customFormat="1" ht="15" x14ac:dyDescent="0.25">
      <c r="A47" s="256" t="s">
        <v>40</v>
      </c>
      <c r="B47" s="257"/>
      <c r="C47" s="257"/>
      <c r="D47" s="257"/>
      <c r="E47" s="257"/>
      <c r="F47" s="257"/>
      <c r="G47" s="257"/>
      <c r="H47" s="258"/>
      <c r="I47" s="73">
        <v>267.39999999999998</v>
      </c>
      <c r="J47" s="73"/>
      <c r="K47" s="73"/>
      <c r="L47" s="74"/>
      <c r="M47" s="74"/>
      <c r="W47" s="62"/>
      <c r="X47" s="75" t="s">
        <v>40</v>
      </c>
    </row>
    <row r="48" spans="1:25" s="34" customFormat="1" ht="15" x14ac:dyDescent="0.25">
      <c r="A48" s="241" t="s">
        <v>41</v>
      </c>
      <c r="B48" s="242"/>
      <c r="C48" s="242"/>
      <c r="D48" s="242"/>
      <c r="E48" s="242"/>
      <c r="F48" s="242"/>
      <c r="G48" s="242"/>
      <c r="H48" s="243"/>
      <c r="I48" s="59">
        <v>1604.4</v>
      </c>
      <c r="J48" s="59"/>
      <c r="K48" s="59"/>
      <c r="L48" s="61"/>
      <c r="M48" s="82">
        <v>0.32</v>
      </c>
      <c r="W48" s="62"/>
      <c r="Y48" s="62" t="s">
        <v>41</v>
      </c>
    </row>
    <row r="49" spans="1:25" s="34" customFormat="1" ht="53.2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25" s="40" customFormat="1" ht="12.75" customHeight="1" x14ac:dyDescent="0.2">
      <c r="A50" s="259" t="s">
        <v>42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60" t="s">
        <v>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40" customFormat="1" ht="12.75" customHeight="1" x14ac:dyDescent="0.2">
      <c r="A53" s="259" t="s">
        <v>44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77"/>
      <c r="O53" s="77"/>
      <c r="P53" s="77"/>
      <c r="Q53" s="77"/>
      <c r="R53" s="77"/>
      <c r="S53" s="39"/>
      <c r="T53" s="39"/>
      <c r="U53" s="39"/>
      <c r="V53" s="39"/>
      <c r="W53" s="39"/>
      <c r="X53" s="39"/>
      <c r="Y53" s="39"/>
    </row>
    <row r="54" spans="1:25" s="40" customFormat="1" ht="12.75" customHeight="1" x14ac:dyDescent="0.2">
      <c r="A54" s="260" t="s">
        <v>43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78"/>
      <c r="O54" s="78"/>
      <c r="P54" s="78"/>
      <c r="Q54" s="78"/>
      <c r="R54" s="78"/>
      <c r="S54" s="39"/>
      <c r="T54" s="39"/>
      <c r="U54" s="39"/>
      <c r="V54" s="39"/>
      <c r="W54" s="39"/>
      <c r="X54" s="39"/>
      <c r="Y54" s="39"/>
    </row>
    <row r="55" spans="1:25" s="40" customFormat="1" ht="13.5" customHeight="1" x14ac:dyDescent="0.25">
      <c r="A55" s="37"/>
      <c r="B55" s="37"/>
      <c r="C55" s="37"/>
      <c r="D55" s="37"/>
      <c r="E55" s="37"/>
      <c r="F55" s="37"/>
      <c r="G55" s="37"/>
      <c r="H55" s="79"/>
      <c r="I55" s="80"/>
      <c r="J55" s="80"/>
      <c r="K55" s="80"/>
      <c r="L55" s="80"/>
      <c r="M55" s="37"/>
      <c r="N55" s="34"/>
      <c r="O55" s="34"/>
      <c r="P55" s="34"/>
      <c r="Q55" s="34"/>
      <c r="R55" s="34"/>
      <c r="S55" s="39"/>
      <c r="T55" s="39"/>
      <c r="U55" s="39"/>
      <c r="V55" s="39"/>
      <c r="W55" s="39"/>
      <c r="X55" s="39"/>
      <c r="Y55" s="39"/>
    </row>
    <row r="56" spans="1:25" s="34" customFormat="1" ht="15" x14ac:dyDescent="0.25">
      <c r="A56" s="32"/>
      <c r="B56" s="32"/>
      <c r="C56" s="32"/>
      <c r="D56" s="32"/>
      <c r="E56" s="32"/>
      <c r="F56" s="32"/>
      <c r="G56" s="32"/>
      <c r="H56" s="37"/>
      <c r="I56" s="261"/>
      <c r="J56" s="261"/>
      <c r="K56" s="261"/>
      <c r="L56" s="261"/>
      <c r="M56" s="32"/>
    </row>
  </sheetData>
  <mergeCells count="47">
    <mergeCell ref="A50:M50"/>
    <mergeCell ref="A51:M51"/>
    <mergeCell ref="A53:M53"/>
    <mergeCell ref="A54:M54"/>
    <mergeCell ref="I56:L56"/>
    <mergeCell ref="A48:H48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36:H36"/>
    <mergeCell ref="C22:E22"/>
    <mergeCell ref="C25:E25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21:M21"/>
    <mergeCell ref="C9:G9"/>
    <mergeCell ref="A17:A19"/>
    <mergeCell ref="B17:B19"/>
    <mergeCell ref="C17:E19"/>
    <mergeCell ref="F17:F19"/>
    <mergeCell ref="G17:H17"/>
    <mergeCell ref="I17:K17"/>
    <mergeCell ref="L17:M18"/>
    <mergeCell ref="I18:I19"/>
    <mergeCell ref="J18:J19"/>
    <mergeCell ref="C20:E20"/>
    <mergeCell ref="A8:M8"/>
    <mergeCell ref="A2:M2"/>
    <mergeCell ref="A3:M3"/>
    <mergeCell ref="A5:M5"/>
    <mergeCell ref="A6:M6"/>
    <mergeCell ref="A7:M7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29</vt:i4>
      </vt:variant>
    </vt:vector>
  </HeadingPairs>
  <TitlesOfParts>
    <vt:vector size="58" baseType="lpstr">
      <vt:lpstr>индексы</vt:lpstr>
      <vt:lpstr>ИФИ, ИПИ</vt:lpstr>
      <vt:lpstr>Единички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'1.8'!Заголовки_для_печати</vt:lpstr>
      <vt:lpstr>'1.9'!Заголовки_для_печати</vt:lpstr>
      <vt:lpstr>'2.1'!Заголовки_для_печати</vt:lpstr>
      <vt:lpstr>'2.10'!Заголовки_для_печати</vt:lpstr>
      <vt:lpstr>'2.11'!Заголовки_для_печати</vt:lpstr>
      <vt:lpstr>'2.12'!Заголовки_для_печати</vt:lpstr>
      <vt:lpstr>'2.13'!Заголовки_для_печати</vt:lpstr>
      <vt:lpstr>'2.14'!Заголовки_для_печати</vt:lpstr>
      <vt:lpstr>'2.15'!Заголовки_для_печати</vt:lpstr>
      <vt:lpstr>'2.16'!Заголовки_для_печати</vt:lpstr>
      <vt:lpstr>'2.17'!Заголовки_для_печати</vt:lpstr>
      <vt:lpstr>'2.2'!Заголовки_для_печати</vt:lpstr>
      <vt:lpstr>'2.3'!Заголовки_для_печати</vt:lpstr>
      <vt:lpstr>'2.4'!Заголовки_для_печати</vt:lpstr>
      <vt:lpstr>'2.5'!Заголовки_для_печати</vt:lpstr>
      <vt:lpstr>'2.6'!Заголовки_для_печати</vt:lpstr>
      <vt:lpstr>'2.7'!Заголовки_для_печати</vt:lpstr>
      <vt:lpstr>'2.8'!Заголовки_для_печати</vt:lpstr>
      <vt:lpstr>'2.9'!Заголовки_для_печати</vt:lpstr>
      <vt:lpstr>Единички!Заголовки_для_печати</vt:lpstr>
      <vt:lpstr>Единички!Область_печати</vt:lpstr>
      <vt:lpstr>'ИФИ, ИПИ'!Область_печати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Мезенцева Наталья Александровна</dc:creator>
  <cp:lastModifiedBy>Ольга Анатольевна Агеева</cp:lastModifiedBy>
  <cp:lastPrinted>2022-10-27T07:01:53Z</cp:lastPrinted>
  <dcterms:created xsi:type="dcterms:W3CDTF">2022-10-04T10:41:57Z</dcterms:created>
  <dcterms:modified xsi:type="dcterms:W3CDTF">2022-12-05T11:25:51Z</dcterms:modified>
</cp:coreProperties>
</file>